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DF0AE87-EF15-42AC-AACB-16FA86724C47}" xr6:coauthVersionLast="36" xr6:coauthVersionMax="47" xr10:uidLastSave="{00000000-0000-0000-0000-000000000000}"/>
  <bookViews>
    <workbookView xWindow="0" yWindow="0" windowWidth="19200" windowHeight="5450" tabRatio="584" xr2:uid="{335777A6-C0F3-4ECC-8D5D-8EF0E47005AA}"/>
  </bookViews>
  <sheets>
    <sheet name="MSHEETS" sheetId="12" r:id="rId1"/>
    <sheet name="DATOS_GENERALES" sheetId="13" state="veryHidden" r:id="rId2"/>
    <sheet name="Registro de Movimientos" sheetId="11" r:id="rId3"/>
    <sheet name="Dashboard" sheetId="9" r:id="rId4"/>
    <sheet name="Parametros" sheetId="10" r:id="rId5"/>
    <sheet name="Analitic" sheetId="14" state="veryHidden" r:id="rId6"/>
  </sheets>
  <definedNames>
    <definedName name="Ingreso">Tabla_01[Ingreso]</definedName>
    <definedName name="NativeTimeline_📅_Fecha">#N/A</definedName>
  </definedNames>
  <calcPr calcId="179021"/>
  <pivotCaches>
    <pivotCache cacheId="0" r:id="rId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3" l="1"/>
  <c r="B10" i="13"/>
  <c r="C10" i="13" s="1"/>
  <c r="B11" i="13"/>
  <c r="C11" i="13" s="1"/>
  <c r="E5" i="14"/>
  <c r="E4" i="14"/>
  <c r="E8" i="14"/>
  <c r="F17" i="14"/>
  <c r="F18" i="14" s="1"/>
  <c r="F19" i="14" s="1"/>
  <c r="A2" i="10"/>
  <c r="L2" i="14"/>
  <c r="K5" i="14"/>
  <c r="K6" i="14"/>
  <c r="K4" i="14"/>
  <c r="E13" i="14"/>
  <c r="E12" i="14"/>
  <c r="E7" i="14"/>
  <c r="F5" i="14" s="1"/>
  <c r="L5" i="14"/>
  <c r="L6" i="14"/>
  <c r="L4" i="14"/>
  <c r="E10" i="14" l="1"/>
  <c r="E11" i="14" s="1"/>
  <c r="F7" i="14"/>
  <c r="F8" i="14" s="1"/>
  <c r="F9" i="14" s="1"/>
  <c r="M6" i="14"/>
  <c r="M5" i="14"/>
  <c r="M4" i="14"/>
  <c r="F22" i="14" l="1"/>
  <c r="F21" i="14"/>
  <c r="F23" i="14"/>
  <c r="F4" i="14"/>
</calcChain>
</file>

<file path=xl/sharedStrings.xml><?xml version="1.0" encoding="utf-8"?>
<sst xmlns="http://schemas.openxmlformats.org/spreadsheetml/2006/main" count="242" uniqueCount="124">
  <si>
    <t>Ingreso</t>
  </si>
  <si>
    <t>Alimentación</t>
  </si>
  <si>
    <t>Transporte</t>
  </si>
  <si>
    <t>Etiquetas de fila</t>
  </si>
  <si>
    <t>Total general</t>
  </si>
  <si>
    <t>📅 Fecha</t>
  </si>
  <si>
    <t>📝 Descripción</t>
  </si>
  <si>
    <t>📂 Categoría</t>
  </si>
  <si>
    <t>💲 Monto</t>
  </si>
  <si>
    <t>Pago de salario</t>
  </si>
  <si>
    <t>Sueldo</t>
  </si>
  <si>
    <t>Supermercado</t>
  </si>
  <si>
    <t>Gasto</t>
  </si>
  <si>
    <t>Cena con amigos</t>
  </si>
  <si>
    <t>Pago de alquiler</t>
  </si>
  <si>
    <t>Ventas</t>
  </si>
  <si>
    <t>Regalos o donaciones recibidas</t>
  </si>
  <si>
    <t>Vivienda (alquiler, hipoteca)</t>
  </si>
  <si>
    <t>Freelance o trabajos extras</t>
  </si>
  <si>
    <t>Servicios (luz, agua, internet, teléfono)</t>
  </si>
  <si>
    <t>Ingresos por rentas</t>
  </si>
  <si>
    <t>Medicinas</t>
  </si>
  <si>
    <t>Devoluciones o reembolsos</t>
  </si>
  <si>
    <t>Consultas médicas</t>
  </si>
  <si>
    <t>Bonos y comisiones</t>
  </si>
  <si>
    <t>Seguro de salud</t>
  </si>
  <si>
    <t>Ingresos por inversiones</t>
  </si>
  <si>
    <t>Restaurantes y salidas</t>
  </si>
  <si>
    <t>Ayuda familiar</t>
  </si>
  <si>
    <t>Suscripciones (Netflix, Spotify, etc.)</t>
  </si>
  <si>
    <t>Otros ingresos</t>
  </si>
  <si>
    <t>Cine, conciertos, deportes</t>
  </si>
  <si>
    <t>Cursos y capacitaciones</t>
  </si>
  <si>
    <t>Libros y material educativo</t>
  </si>
  <si>
    <t>Pago de tarjetas de crédito</t>
  </si>
  <si>
    <t>Préstamos personales</t>
  </si>
  <si>
    <t>Regalos y donaciones</t>
  </si>
  <si>
    <t>Mantenimiento del hogar</t>
  </si>
  <si>
    <t>Mascotas</t>
  </si>
  <si>
    <t>Registro de movimientos</t>
  </si>
  <si>
    <t>rgrgr</t>
  </si>
  <si>
    <t>🔄 Tipo</t>
  </si>
  <si>
    <t>Suma de 💲 Monto</t>
  </si>
  <si>
    <t>Etiquetas de columna</t>
  </si>
  <si>
    <t>Cuenta de 🔄 Tipo</t>
  </si>
  <si>
    <t>Total</t>
  </si>
  <si>
    <t>Feb</t>
  </si>
  <si>
    <t>Mar</t>
  </si>
  <si>
    <t>Abr</t>
  </si>
  <si>
    <t>PERIODO:</t>
  </si>
  <si>
    <t>saldo</t>
  </si>
  <si>
    <t>Mes Completo</t>
  </si>
  <si>
    <t>Abreviatura</t>
  </si>
  <si>
    <t>Enero</t>
  </si>
  <si>
    <t>Ene</t>
  </si>
  <si>
    <t>Febrero</t>
  </si>
  <si>
    <t>Marzo</t>
  </si>
  <si>
    <t>Abril</t>
  </si>
  <si>
    <t>Mayonesa</t>
  </si>
  <si>
    <t>Puede</t>
  </si>
  <si>
    <t>Junio</t>
  </si>
  <si>
    <t>Jun</t>
  </si>
  <si>
    <t>Julio</t>
  </si>
  <si>
    <t>Jul</t>
  </si>
  <si>
    <t>Agosto</t>
  </si>
  <si>
    <t>Atrás</t>
  </si>
  <si>
    <t>Septiembre</t>
  </si>
  <si>
    <t>Sep</t>
  </si>
  <si>
    <t>Octubre</t>
  </si>
  <si>
    <t>Oct</t>
  </si>
  <si>
    <t>Noviembre</t>
  </si>
  <si>
    <t>Nov</t>
  </si>
  <si>
    <t>Diciembre</t>
  </si>
  <si>
    <t>Dic</t>
  </si>
  <si>
    <t>Multiple</t>
  </si>
  <si>
    <t>Sin datos</t>
  </si>
  <si>
    <t>semaforo</t>
  </si>
  <si>
    <t>grafico de saldo</t>
  </si>
  <si>
    <t>Cliente</t>
  </si>
  <si>
    <t>Fecha de venta:</t>
  </si>
  <si>
    <t>Ultima Modificación</t>
  </si>
  <si>
    <t>DNI/RUC</t>
  </si>
  <si>
    <t>N° Comprobante</t>
  </si>
  <si>
    <t>Nombre Corto</t>
  </si>
  <si>
    <t>BENIGNO ALBERTO MONTELUIS ASPAJO</t>
  </si>
  <si>
    <t>ALBERTO MONTELUIS</t>
  </si>
  <si>
    <t>E0-58</t>
  </si>
  <si>
    <t>Tiempo de venta</t>
  </si>
  <si>
    <t>Tiempo de ultima modificación</t>
  </si>
  <si>
    <t>Dias</t>
  </si>
  <si>
    <t>Inicio</t>
  </si>
  <si>
    <t>Final</t>
  </si>
  <si>
    <t>¡Hola de nuevo,</t>
  </si>
  <si>
    <t>! Estoy listo/a para ayudarte con tus finanzas.</t>
  </si>
  <si>
    <t>¡Qué gusto verte,</t>
  </si>
  <si>
    <t>! Vamos a hacer que cada peso cuente.</t>
  </si>
  <si>
    <t>¡Bienvenido/a de vuelta,</t>
  </si>
  <si>
    <t>! Sigamos avanzando en tu camino financiero.</t>
  </si>
  <si>
    <t>¡Un placer recibirte,</t>
  </si>
  <si>
    <t>! Hoy es un buen día para tomar el control de tu dinero.</t>
  </si>
  <si>
    <t>¡Aquí estamos otra vez,</t>
  </si>
  <si>
    <t>! Vamos a revisar tus ingresos y gastos.</t>
  </si>
  <si>
    <t>¡Saludos cordiales,</t>
  </si>
  <si>
    <t>! Recuerda que el control financiero es clave para el éxito.</t>
  </si>
  <si>
    <t>¡Hey,</t>
  </si>
  <si>
    <t>! ¿Qué te gustaría analizar hoy?</t>
  </si>
  <si>
    <t>¡Es un gran día para ti,</t>
  </si>
  <si>
    <t>! Siempre es buen momento para mejorar tus finanzas.</t>
  </si>
  <si>
    <t>¡Qué alegría verte por aquí,</t>
  </si>
  <si>
    <t>! Juntos lograremos que tu dinero trabaje para ti.</t>
  </si>
  <si>
    <t>¡Vamos a por ello,</t>
  </si>
  <si>
    <t>! Un poco de organización y lograrás grandes cambios.</t>
  </si>
  <si>
    <t>¡Manos a la obra,</t>
  </si>
  <si>
    <t>! Estoy aquí para hacerte la vida más fácil.</t>
  </si>
  <si>
    <t>¡Preparado/a para optimizar tus finanzas,</t>
  </si>
  <si>
    <t>! Vamos a darle seguimiento a tu progreso financiero.</t>
  </si>
  <si>
    <t>¡Tu asistente financiero dice hola,</t>
  </si>
  <si>
    <t>! La constancia es la clave del éxito financiero.</t>
  </si>
  <si>
    <t>¡Aquí listo/a para ayudarte,</t>
  </si>
  <si>
    <t>! Un pequeño ajuste puede hacer una gran diferencia.</t>
  </si>
  <si>
    <t>¡De vuelta al control financiero,</t>
  </si>
  <si>
    <t>! Vamos a asegurarnos de que cada gasto valga la pena.</t>
  </si>
  <si>
    <t>id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</si>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</sst>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S/&quot;\ #,##0.00"/>
    <numFmt numFmtId="165" formatCode="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B094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1" applyFont="1"/>
    <xf numFmtId="0" fontId="0" fillId="2" borderId="0" xfId="0" applyFill="1"/>
    <xf numFmtId="9" fontId="0" fillId="2" borderId="0" xfId="1" applyFont="1" applyFill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 applyAlignment="1">
      <alignment vertical="center"/>
    </xf>
    <xf numFmtId="0" fontId="6" fillId="0" borderId="0" xfId="0" applyFont="1"/>
    <xf numFmtId="14" fontId="0" fillId="0" borderId="0" xfId="0" applyNumberFormat="1"/>
    <xf numFmtId="1" fontId="0" fillId="0" borderId="0" xfId="0" applyNumberFormat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2" fillId="0" borderId="0" xfId="0" applyFont="1"/>
    <xf numFmtId="0" fontId="0" fillId="0" borderId="0" xfId="0" applyNumberFormat="1"/>
  </cellXfs>
  <cellStyles count="2">
    <cellStyle name="Normal" xfId="0" builtinId="0"/>
    <cellStyle name="Porcentaje" xfId="1" builtinId="5"/>
  </cellStyles>
  <dxfs count="46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4" formatCode="&quot;S/&quot;\ #,##0.00"/>
    </dxf>
    <dxf>
      <numFmt numFmtId="164" formatCode="&quot;S/&quot;\ #,##0.00"/>
    </dxf>
    <dxf>
      <numFmt numFmtId="2" formatCode="0.00"/>
    </dxf>
    <dxf>
      <numFmt numFmtId="2" formatCode="0.0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2" formatCode="0.0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6" formatCode="d/mm/yyyy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sz val="11"/>
        <color theme="1"/>
      </font>
      <border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border>
        <left style="thin">
          <color theme="7"/>
        </left>
      </border>
    </dxf>
    <dxf>
      <border>
        <left style="thin">
          <color theme="7"/>
        </left>
      </border>
    </dxf>
    <dxf>
      <border>
        <top style="thin">
          <color theme="7"/>
        </top>
      </border>
    </dxf>
    <dxf>
      <border>
        <top style="thin">
          <color theme="7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i val="0"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 patternType="solid">
          <fgColor rgb="FF0B0940"/>
          <bgColor rgb="FF0B0940"/>
        </patternFill>
      </fill>
      <border>
        <bottom style="thin">
          <color theme="6"/>
        </bottom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ont>
        <b/>
        <i val="0"/>
        <color theme="0"/>
      </font>
      <fill>
        <patternFill>
          <bgColor rgb="FF0B0940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5" defaultTableStyle="MSHEETS" defaultPivotStyle="PivotStyleLight16">
    <tableStyle name="MSHEETS" pivot="0" count="2" xr9:uid="{D5111697-B0D5-417E-BC4A-49F037934A5A}">
      <tableStyleElement type="wholeTable" dxfId="45"/>
      <tableStyleElement type="headerRow" dxfId="44"/>
    </tableStyle>
    <tableStyle name="MSHEETS_02" pivot="0" count="7" xr9:uid="{8A63E84A-9A98-410C-924A-E7C8A1AD979A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MSHEETS_03" pivot="0" count="9" xr9:uid="{7F7DEDDD-7276-4CB0-AB30-DF7ED70A78DA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</tableStyle>
    <tableStyle name="MSHEETS_TM_01" pivot="0" table="0" count="9" xr9:uid="{E1F823EF-37C6-4166-8467-953F05B1A21E}">
      <tableStyleElement type="wholeTable" dxfId="27"/>
      <tableStyleElement type="headerRow" dxfId="26"/>
    </tableStyle>
    <tableStyle name="TimeSlicerStyleDark5 2" pivot="0" table="0" count="9" xr9:uid="{4D0ADD8A-27EB-4438-A24A-09F3E42E663A}">
      <tableStyleElement type="wholeTable" dxfId="25"/>
      <tableStyleElement type="headerRow" dxfId="24"/>
    </tableStyle>
  </tableStyles>
  <colors>
    <mruColors>
      <color rgb="FF0B0940"/>
      <color rgb="FFF2CB05"/>
      <color rgb="FF548235"/>
      <color rgb="FFFF8585"/>
      <color rgb="FF2F82FF"/>
      <color rgb="FFFFAFAF"/>
      <color rgb="FF04198C"/>
      <color rgb="FF2D9D7B"/>
      <color rgb="FF77DAFF"/>
      <color rgb="FFFFE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14">
        <dxf>
          <fill>
            <patternFill patternType="solid">
              <fgColor theme="8" tint="0.39997558519241921"/>
              <bgColor theme="8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249977111117893"/>
              </stop>
              <stop position="1">
                <color theme="0" tint="-0.249977111117893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8"/>
              </stop>
              <stop position="1">
                <color theme="8" tint="-0.499984740745262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8" tint="-0.249977111117893"/>
          </font>
          <border>
            <left/>
            <right/>
            <top/>
            <bottom/>
            <vertical/>
            <horizontal/>
          </border>
        </dxf>
        <dxf>
          <fill>
            <patternFill patternType="solid">
              <fgColor theme="7" tint="0.39997558519241921"/>
              <bgColor theme="7" tint="0.39997558519241921"/>
            </patternFill>
          </fill>
          <border>
            <vertical/>
            <horizontal/>
          </border>
        </dxf>
        <dxf>
          <fill>
            <patternFill patternType="solid">
              <fgColor auto="1"/>
              <bgColor theme="0" tint="-0.149967955565050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7"/>
              </stop>
              <stop position="1">
                <color theme="7" tint="-0.499984740745262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b/>
            <i/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b/>
            <i/>
            <sz val="10"/>
            <color theme="7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MSHEETS_TM_01">
          <x15:timelineStyleElements>
            <x15:timelineStyleElement type="selectionLabel" dxfId="13"/>
            <x15:timelineStyleElement type="timeLevel" dxfId="12"/>
            <x15:timelineStyleElement type="periodLabel1" dxfId="11"/>
            <x15:timelineStyleElement type="periodLabel2" dxfId="10"/>
            <x15:timelineStyleElement type="selectedTimeBlock" dxfId="9"/>
            <x15:timelineStyleElement type="unselectedTimeBlock" dxfId="8"/>
            <x15:timelineStyleElement type="selectedTimeBlockSpace" dxfId="7"/>
          </x15:timelineStyleElements>
        </x15:timelineStyle>
        <x15:timelineStyle name="TimeSlicerStyleDark5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[MSHEETS (01 Estándar )- Finanzas Personales.xlsx]Analitic!TablaDinámica2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85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54823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773303593470699E-2"/>
          <c:y val="7.2389120801223727E-2"/>
          <c:w val="0.69821051589314675"/>
          <c:h val="0.848640929233804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Analitic!$B$1:$B$2</c:f>
              <c:strCache>
                <c:ptCount val="1"/>
                <c:pt idx="0">
                  <c:v>Gasto</c:v>
                </c:pt>
              </c:strCache>
            </c:strRef>
          </c:tx>
          <c:spPr>
            <a:solidFill>
              <a:srgbClr val="FF85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Analitic!$A$3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Analitic!$B$3</c:f>
              <c:numCache>
                <c:formatCode>General</c:formatCode>
                <c:ptCount val="1"/>
                <c:pt idx="0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5-48A2-BFE5-E8562BF7D6D7}"/>
            </c:ext>
          </c:extLst>
        </c:ser>
        <c:ser>
          <c:idx val="1"/>
          <c:order val="1"/>
          <c:tx>
            <c:strRef>
              <c:f>Analitic!$C$1:$C$2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Analitic!$A$3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Analitic!$C$3</c:f>
              <c:numCache>
                <c:formatCode>General</c:formatCode>
                <c:ptCount val="1"/>
                <c:pt idx="0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571-BD16-658135C608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63479920"/>
        <c:axId val="763478000"/>
      </c:barChart>
      <c:catAx>
        <c:axId val="763479920"/>
        <c:scaling>
          <c:orientation val="minMax"/>
        </c:scaling>
        <c:delete val="1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763478000"/>
        <c:crosses val="autoZero"/>
        <c:auto val="1"/>
        <c:lblAlgn val="ctr"/>
        <c:lblOffset val="100"/>
        <c:noMultiLvlLbl val="0"/>
      </c:catAx>
      <c:valAx>
        <c:axId val="763478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47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[MSHEETS (01 Estándar )- Finanzas Personales.xlsx]Analitic!TablaDinámica6</c:name>
    <c:fmtId val="7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7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7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8585"/>
            </a:solidFill>
            <a:round/>
          </a:ln>
          <a:effectLst/>
        </c:spPr>
        <c:marker>
          <c:symbol val="circle"/>
          <c:size val="5"/>
          <c:spPr>
            <a:solidFill>
              <a:srgbClr val="FF8585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b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rgbClr val="FF8585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rgbClr val="548235"/>
            </a:solidFill>
            <a:round/>
          </a:ln>
          <a:effectLst/>
        </c:spPr>
        <c:marker>
          <c:symbol val="circle"/>
          <c:size val="5"/>
          <c:spPr>
            <a:solidFill>
              <a:srgbClr val="548235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t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rgbClr val="548235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Analitic!$B$17:$B$18</c:f>
              <c:strCache>
                <c:ptCount val="1"/>
                <c:pt idx="0">
                  <c:v>Gasto</c:v>
                </c:pt>
              </c:strCache>
            </c:strRef>
          </c:tx>
          <c:spPr>
            <a:ln w="28575" cap="rnd">
              <a:solidFill>
                <a:srgbClr val="FF858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8585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rgbClr val="FF8585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Analitic!$A$19:$A$21</c:f>
              <c:strCache>
                <c:ptCount val="3"/>
                <c:pt idx="0">
                  <c:v>Feb</c:v>
                </c:pt>
                <c:pt idx="1">
                  <c:v>Mar</c:v>
                </c:pt>
                <c:pt idx="2">
                  <c:v>Abr</c:v>
                </c:pt>
              </c:strCache>
            </c:strRef>
          </c:cat>
          <c:val>
            <c:numRef>
              <c:f>Analitic!$B$19:$B$21</c:f>
              <c:numCache>
                <c:formatCode>0.00</c:formatCode>
                <c:ptCount val="3"/>
                <c:pt idx="0">
                  <c:v>760</c:v>
                </c:pt>
                <c:pt idx="1">
                  <c:v>1718</c:v>
                </c:pt>
                <c:pt idx="2">
                  <c:v>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D-49D1-9523-8B2964238C71}"/>
            </c:ext>
          </c:extLst>
        </c:ser>
        <c:ser>
          <c:idx val="1"/>
          <c:order val="1"/>
          <c:tx>
            <c:strRef>
              <c:f>Analitic!$C$17:$C$18</c:f>
              <c:strCache>
                <c:ptCount val="1"/>
                <c:pt idx="0">
                  <c:v>Ingreso</c:v>
                </c:pt>
              </c:strCache>
            </c:strRef>
          </c:tx>
          <c:spPr>
            <a:ln w="28575" cap="rnd">
              <a:solidFill>
                <a:srgbClr val="54823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48235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rgbClr val="548235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Analitic!$A$19:$A$21</c:f>
              <c:strCache>
                <c:ptCount val="3"/>
                <c:pt idx="0">
                  <c:v>Feb</c:v>
                </c:pt>
                <c:pt idx="1">
                  <c:v>Mar</c:v>
                </c:pt>
                <c:pt idx="2">
                  <c:v>Abr</c:v>
                </c:pt>
              </c:strCache>
            </c:strRef>
          </c:cat>
          <c:val>
            <c:numRef>
              <c:f>Analitic!$C$19:$C$21</c:f>
              <c:numCache>
                <c:formatCode>0.00</c:formatCode>
                <c:ptCount val="3"/>
                <c:pt idx="0">
                  <c:v>3000</c:v>
                </c:pt>
                <c:pt idx="1">
                  <c:v>2000</c:v>
                </c:pt>
                <c:pt idx="2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D-49D1-9523-8B2964238C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3060223"/>
        <c:axId val="983055903"/>
      </c:lineChart>
      <c:catAx>
        <c:axId val="983060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83055903"/>
        <c:crosses val="autoZero"/>
        <c:auto val="1"/>
        <c:lblAlgn val="ctr"/>
        <c:lblOffset val="100"/>
        <c:noMultiLvlLbl val="0"/>
      </c:catAx>
      <c:valAx>
        <c:axId val="9830559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8306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69134828822204E-2"/>
          <c:y val="4.1818179822563598E-2"/>
          <c:w val="0.91559629775676665"/>
          <c:h val="0.9072723022060461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F82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D5-4F5D-B5DC-B499FA3C90A9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D5-4F5D-B5DC-B499FA3C90A9}"/>
              </c:ext>
            </c:extLst>
          </c:dPt>
          <c:dLbls>
            <c:delete val="1"/>
          </c:dLbls>
          <c:cat>
            <c:strRef>
              <c:f>Analitic!$E$4:$E$5</c:f>
              <c:strCache>
                <c:ptCount val="2"/>
                <c:pt idx="0">
                  <c:v>saldo</c:v>
                </c:pt>
                <c:pt idx="1">
                  <c:v>Gasto</c:v>
                </c:pt>
              </c:strCache>
            </c:strRef>
          </c:cat>
          <c:val>
            <c:numRef>
              <c:f>Analitic!$F$4:$F$5</c:f>
              <c:numCache>
                <c:formatCode>"S/"\ #,##0.00</c:formatCode>
                <c:ptCount val="2"/>
                <c:pt idx="0">
                  <c:v>2240</c:v>
                </c:pt>
                <c:pt idx="1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D5-4F5D-B5DC-B499FA3C9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[MSHEETS (01 Estándar )- Finanzas Personales.xlsx]Analitic!TablaDinámica9</c:name>
    <c:fmtId val="9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S/&quot;\ 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3535491689703029"/>
          <c:y val="3.644427320681027E-2"/>
          <c:w val="0.587268235754691"/>
          <c:h val="0.94386954824304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Analitic!$L$16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S/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Analitic!$K$17:$K$20</c:f>
              <c:strCache>
                <c:ptCount val="4"/>
                <c:pt idx="0">
                  <c:v>Transporte</c:v>
                </c:pt>
                <c:pt idx="1">
                  <c:v>rgrgr</c:v>
                </c:pt>
                <c:pt idx="2">
                  <c:v>Supermercado</c:v>
                </c:pt>
                <c:pt idx="3">
                  <c:v>Cena con amigos</c:v>
                </c:pt>
              </c:strCache>
            </c:strRef>
          </c:cat>
          <c:val>
            <c:numRef>
              <c:f>Analitic!$L$17:$L$20</c:f>
              <c:numCache>
                <c:formatCode>General</c:formatCode>
                <c:ptCount val="4"/>
                <c:pt idx="0">
                  <c:v>60</c:v>
                </c:pt>
                <c:pt idx="1">
                  <c:v>100</c:v>
                </c:pt>
                <c:pt idx="2">
                  <c:v>100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B-4ACB-89B3-836DC6E577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81725807"/>
        <c:axId val="981726287"/>
      </c:barChart>
      <c:catAx>
        <c:axId val="98172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81726287"/>
        <c:crosses val="autoZero"/>
        <c:auto val="1"/>
        <c:lblAlgn val="ctr"/>
        <c:lblOffset val="100"/>
        <c:noMultiLvlLbl val="0"/>
      </c:catAx>
      <c:valAx>
        <c:axId val="9817262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172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Dashboard!A1"/><Relationship Id="rId7" Type="http://schemas.openxmlformats.org/officeDocument/2006/relationships/hyperlink" Target="https://api.whatsapp.com/send/?phone=51998393551&amp;text=Hola,+quiero+migrar+a+un+mejor+control&amp;type=phone_number&amp;app_absent=0" TargetMode="External"/><Relationship Id="rId2" Type="http://schemas.openxmlformats.org/officeDocument/2006/relationships/image" Target="../media/image1.png"/><Relationship Id="rId1" Type="http://schemas.openxmlformats.org/officeDocument/2006/relationships/hyperlink" Target="#'Registro de Movimientos'!A1"/><Relationship Id="rId6" Type="http://schemas.openxmlformats.org/officeDocument/2006/relationships/image" Target="../media/image3.png"/><Relationship Id="rId5" Type="http://schemas.openxmlformats.org/officeDocument/2006/relationships/hyperlink" Target="#Parametros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MSHEET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5.png"/><Relationship Id="rId3" Type="http://schemas.openxmlformats.org/officeDocument/2006/relationships/chart" Target="../charts/chart2.xml"/><Relationship Id="rId7" Type="http://schemas.openxmlformats.org/officeDocument/2006/relationships/image" Target="../media/image10.png"/><Relationship Id="rId12" Type="http://schemas.openxmlformats.org/officeDocument/2006/relationships/hyperlink" Target="#MSHEETS!A1"/><Relationship Id="rId2" Type="http://schemas.openxmlformats.org/officeDocument/2006/relationships/chart" Target="../charts/chart1.xml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11" Type="http://schemas.openxmlformats.org/officeDocument/2006/relationships/chart" Target="../charts/chart4.xml"/><Relationship Id="rId5" Type="http://schemas.openxmlformats.org/officeDocument/2006/relationships/image" Target="../media/image8.png"/><Relationship Id="rId10" Type="http://schemas.openxmlformats.org/officeDocument/2006/relationships/chart" Target="../charts/chart3.xml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MSHEE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69850</xdr:rowOff>
    </xdr:from>
    <xdr:to>
      <xdr:col>8</xdr:col>
      <xdr:colOff>342900</xdr:colOff>
      <xdr:row>2</xdr:row>
      <xdr:rowOff>101600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BB74D63-0126-4528-B140-74F8AB43E35C}"/>
            </a:ext>
          </a:extLst>
        </xdr:cNvPr>
        <xdr:cNvSpPr txBox="1"/>
      </xdr:nvSpPr>
      <xdr:spPr>
        <a:xfrm>
          <a:off x="1143000" y="69850"/>
          <a:ext cx="5295900" cy="4127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2000" b="1"/>
            <a:t>Bienvenido a MSHEETS - Control de Finanzas</a:t>
          </a:r>
        </a:p>
      </xdr:txBody>
    </xdr:sp>
    <xdr:clientData/>
  </xdr:twoCellAnchor>
  <xdr:twoCellAnchor>
    <xdr:from>
      <xdr:col>1</xdr:col>
      <xdr:colOff>733425</xdr:colOff>
      <xdr:row>8</xdr:row>
      <xdr:rowOff>47625</xdr:rowOff>
    </xdr:from>
    <xdr:to>
      <xdr:col>3</xdr:col>
      <xdr:colOff>333375</xdr:colOff>
      <xdr:row>12</xdr:row>
      <xdr:rowOff>122581</xdr:rowOff>
    </xdr:to>
    <xdr:grpSp>
      <xdr:nvGrpSpPr>
        <xdr:cNvPr id="30" name="Grupo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009EC-A883-7D8F-7D25-C280F161DCD3}"/>
            </a:ext>
          </a:extLst>
        </xdr:cNvPr>
        <xdr:cNvGrpSpPr/>
      </xdr:nvGrpSpPr>
      <xdr:grpSpPr>
        <a:xfrm>
          <a:off x="1533525" y="1520825"/>
          <a:ext cx="1200150" cy="811556"/>
          <a:chOff x="1076325" y="2552700"/>
          <a:chExt cx="1123950" cy="836956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DD99FE40-CBBD-61F9-E5FB-FE8064E0D5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458" y="2552700"/>
            <a:ext cx="609685" cy="609685"/>
          </a:xfrm>
          <a:prstGeom prst="rect">
            <a:avLst/>
          </a:prstGeom>
        </xdr:spPr>
      </xdr:pic>
      <xdr:sp macro="" textlink="">
        <xdr:nvSpPr>
          <xdr:cNvPr id="23" name="CuadroTexto 104">
            <a:extLst>
              <a:ext uri="{FF2B5EF4-FFF2-40B4-BE49-F238E27FC236}">
                <a16:creationId xmlns:a16="http://schemas.microsoft.com/office/drawing/2014/main" id="{89F44934-ADD3-48A5-B4AE-9F1159F3E606}"/>
              </a:ext>
            </a:extLst>
          </xdr:cNvPr>
          <xdr:cNvSpPr txBox="1"/>
        </xdr:nvSpPr>
        <xdr:spPr>
          <a:xfrm>
            <a:off x="1076325" y="3057525"/>
            <a:ext cx="1123950" cy="33213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E" sz="10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Nuevo registro</a:t>
            </a:r>
          </a:p>
        </xdr:txBody>
      </xdr:sp>
    </xdr:grpSp>
    <xdr:clientData/>
  </xdr:twoCellAnchor>
  <xdr:twoCellAnchor>
    <xdr:from>
      <xdr:col>3</xdr:col>
      <xdr:colOff>390525</xdr:colOff>
      <xdr:row>8</xdr:row>
      <xdr:rowOff>47625</xdr:rowOff>
    </xdr:from>
    <xdr:to>
      <xdr:col>4</xdr:col>
      <xdr:colOff>752475</xdr:colOff>
      <xdr:row>12</xdr:row>
      <xdr:rowOff>122581</xdr:rowOff>
    </xdr:to>
    <xdr:grpSp>
      <xdr:nvGrpSpPr>
        <xdr:cNvPr id="29" name="Grupo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7EF20-10E6-E326-0943-78A7EA9A37F1}"/>
            </a:ext>
          </a:extLst>
        </xdr:cNvPr>
        <xdr:cNvGrpSpPr/>
      </xdr:nvGrpSpPr>
      <xdr:grpSpPr>
        <a:xfrm>
          <a:off x="2790825" y="1520825"/>
          <a:ext cx="1162050" cy="811556"/>
          <a:chOff x="2171700" y="2495550"/>
          <a:chExt cx="1123950" cy="836956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91F8567E-F491-E115-15A3-F9487FCB669E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429475" y="2495550"/>
            <a:ext cx="608400" cy="608400"/>
          </a:xfrm>
          <a:prstGeom prst="rect">
            <a:avLst/>
          </a:prstGeom>
        </xdr:spPr>
      </xdr:pic>
      <xdr:sp macro="" textlink="">
        <xdr:nvSpPr>
          <xdr:cNvPr id="24" name="CuadroTexto 104">
            <a:extLst>
              <a:ext uri="{FF2B5EF4-FFF2-40B4-BE49-F238E27FC236}">
                <a16:creationId xmlns:a16="http://schemas.microsoft.com/office/drawing/2014/main" id="{CF78CE25-9E25-4D00-9E62-7E6D7CAFD7B2}"/>
              </a:ext>
            </a:extLst>
          </xdr:cNvPr>
          <xdr:cNvSpPr txBox="1"/>
        </xdr:nvSpPr>
        <xdr:spPr>
          <a:xfrm>
            <a:off x="2171700" y="3000375"/>
            <a:ext cx="1123950" cy="33213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E" sz="10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Dasboard</a:t>
            </a:r>
          </a:p>
        </xdr:txBody>
      </xdr:sp>
    </xdr:grpSp>
    <xdr:clientData/>
  </xdr:twoCellAnchor>
  <xdr:twoCellAnchor>
    <xdr:from>
      <xdr:col>5</xdr:col>
      <xdr:colOff>47625</xdr:colOff>
      <xdr:row>8</xdr:row>
      <xdr:rowOff>47625</xdr:rowOff>
    </xdr:from>
    <xdr:to>
      <xdr:col>6</xdr:col>
      <xdr:colOff>409575</xdr:colOff>
      <xdr:row>12</xdr:row>
      <xdr:rowOff>122581</xdr:rowOff>
    </xdr:to>
    <xdr:grpSp>
      <xdr:nvGrpSpPr>
        <xdr:cNvPr id="28" name="Grupo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D6780D-CAF5-DEC3-8089-0CEC988E2D71}"/>
            </a:ext>
          </a:extLst>
        </xdr:cNvPr>
        <xdr:cNvGrpSpPr/>
      </xdr:nvGrpSpPr>
      <xdr:grpSpPr>
        <a:xfrm>
          <a:off x="4048125" y="1520825"/>
          <a:ext cx="1162050" cy="811556"/>
          <a:chOff x="3200400" y="2495550"/>
          <a:chExt cx="1123950" cy="836956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CD33FBF5-63DB-8AA7-5565-E89A45157CA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458175" y="2495550"/>
            <a:ext cx="608400" cy="608400"/>
          </a:xfrm>
          <a:prstGeom prst="rect">
            <a:avLst/>
          </a:prstGeom>
        </xdr:spPr>
      </xdr:pic>
      <xdr:sp macro="" textlink="">
        <xdr:nvSpPr>
          <xdr:cNvPr id="25" name="CuadroTexto 104">
            <a:extLst>
              <a:ext uri="{FF2B5EF4-FFF2-40B4-BE49-F238E27FC236}">
                <a16:creationId xmlns:a16="http://schemas.microsoft.com/office/drawing/2014/main" id="{826788A5-2C7F-4CF3-BD4F-70176FFB26C1}"/>
              </a:ext>
            </a:extLst>
          </xdr:cNvPr>
          <xdr:cNvSpPr txBox="1"/>
        </xdr:nvSpPr>
        <xdr:spPr>
          <a:xfrm>
            <a:off x="3200400" y="3000375"/>
            <a:ext cx="1123950" cy="33213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E" sz="10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Parametros</a:t>
            </a:r>
          </a:p>
        </xdr:txBody>
      </xdr:sp>
    </xdr:grpSp>
    <xdr:clientData/>
  </xdr:twoCellAnchor>
  <xdr:twoCellAnchor>
    <xdr:from>
      <xdr:col>6</xdr:col>
      <xdr:colOff>466725</xdr:colOff>
      <xdr:row>8</xdr:row>
      <xdr:rowOff>9525</xdr:rowOff>
    </xdr:from>
    <xdr:to>
      <xdr:col>8</xdr:col>
      <xdr:colOff>66675</xdr:colOff>
      <xdr:row>13</xdr:row>
      <xdr:rowOff>85725</xdr:rowOff>
    </xdr:to>
    <xdr:grpSp>
      <xdr:nvGrpSpPr>
        <xdr:cNvPr id="27" name="Grup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D5F36A-D791-C5C5-D58A-63F1EB497947}"/>
            </a:ext>
          </a:extLst>
        </xdr:cNvPr>
        <xdr:cNvGrpSpPr/>
      </xdr:nvGrpSpPr>
      <xdr:grpSpPr>
        <a:xfrm>
          <a:off x="5267325" y="1482725"/>
          <a:ext cx="1200150" cy="996950"/>
          <a:chOff x="4067175" y="2476500"/>
          <a:chExt cx="1123950" cy="102870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59B1358A-E08C-F506-BA4E-C74B53D402A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4248150" y="2476500"/>
            <a:ext cx="608400" cy="608400"/>
          </a:xfrm>
          <a:prstGeom prst="rect">
            <a:avLst/>
          </a:prstGeom>
        </xdr:spPr>
      </xdr:pic>
      <xdr:sp macro="" textlink="">
        <xdr:nvSpPr>
          <xdr:cNvPr id="26" name="CuadroTexto 104">
            <a:extLst>
              <a:ext uri="{FF2B5EF4-FFF2-40B4-BE49-F238E27FC236}">
                <a16:creationId xmlns:a16="http://schemas.microsoft.com/office/drawing/2014/main" id="{1C08CA0D-A862-48E0-81A5-CB45F957E170}"/>
              </a:ext>
            </a:extLst>
          </xdr:cNvPr>
          <xdr:cNvSpPr txBox="1"/>
        </xdr:nvSpPr>
        <xdr:spPr>
          <a:xfrm>
            <a:off x="4067175" y="3028950"/>
            <a:ext cx="1123950" cy="47625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E" sz="10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Mejorar la plantilla</a:t>
            </a:r>
          </a:p>
        </xdr:txBody>
      </xdr:sp>
    </xdr:grpSp>
    <xdr:clientData/>
  </xdr:twoCellAnchor>
  <xdr:twoCellAnchor>
    <xdr:from>
      <xdr:col>1</xdr:col>
      <xdr:colOff>466725</xdr:colOff>
      <xdr:row>2</xdr:row>
      <xdr:rowOff>22224</xdr:rowOff>
    </xdr:from>
    <xdr:to>
      <xdr:col>7</xdr:col>
      <xdr:colOff>552450</xdr:colOff>
      <xdr:row>4</xdr:row>
      <xdr:rowOff>171449</xdr:rowOff>
    </xdr:to>
    <xdr:sp macro="" textlink="DATOS_GENERALES!E5">
      <xdr:nvSpPr>
        <xdr:cNvPr id="31" name="CuadroTexto 30">
          <a:extLst>
            <a:ext uri="{FF2B5EF4-FFF2-40B4-BE49-F238E27FC236}">
              <a16:creationId xmlns:a16="http://schemas.microsoft.com/office/drawing/2014/main" id="{FD16A058-1D39-407F-9A0D-AF3ED89B978A}"/>
            </a:ext>
          </a:extLst>
        </xdr:cNvPr>
        <xdr:cNvSpPr txBox="1"/>
      </xdr:nvSpPr>
      <xdr:spPr>
        <a:xfrm>
          <a:off x="1228725" y="403224"/>
          <a:ext cx="4657725" cy="5302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8D072474-87EA-432E-B9D3-3903C057AB1C}" type="TxLink">
            <a:rPr lang="en-US" sz="11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Calibri"/>
              <a:cs typeface="Calibri"/>
            </a:rPr>
            <a:pPr algn="ctr"/>
            <a:t>¡Hola de nuevo, ALBERTO MONTELUIS ! Vamos a asegurarnos de que cada gasto valga la pena.</a:t>
          </a:fld>
          <a:endParaRPr lang="es-PE" sz="1100" b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86884</xdr:colOff>
      <xdr:row>0</xdr:row>
      <xdr:rowOff>3414</xdr:rowOff>
    </xdr:from>
    <xdr:to>
      <xdr:col>5</xdr:col>
      <xdr:colOff>732032</xdr:colOff>
      <xdr:row>1</xdr:row>
      <xdr:rowOff>114867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923C6-B9BE-47B9-A5D6-2E3F8E34DC16}"/>
            </a:ext>
          </a:extLst>
        </xdr:cNvPr>
        <xdr:cNvGrpSpPr/>
      </xdr:nvGrpSpPr>
      <xdr:grpSpPr>
        <a:xfrm>
          <a:off x="7226493" y="3414"/>
          <a:ext cx="645148" cy="348888"/>
          <a:chOff x="2750568" y="-119718"/>
          <a:chExt cx="841497" cy="50675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09AC852-77A7-5833-847F-D658EBDF46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50568" y="27032"/>
            <a:ext cx="360000" cy="360000"/>
          </a:xfrm>
          <a:prstGeom prst="rect">
            <a:avLst/>
          </a:prstGeom>
        </xdr:spPr>
      </xdr:pic>
      <xdr:sp macro="" textlink="">
        <xdr:nvSpPr>
          <xdr:cNvPr id="4" name="CuadroTexto 104">
            <a:extLst>
              <a:ext uri="{FF2B5EF4-FFF2-40B4-BE49-F238E27FC236}">
                <a16:creationId xmlns:a16="http://schemas.microsoft.com/office/drawing/2014/main" id="{BB4A3A2E-9561-F184-0A0A-21F1C1D127F4}"/>
              </a:ext>
            </a:extLst>
          </xdr:cNvPr>
          <xdr:cNvSpPr txBox="1"/>
        </xdr:nvSpPr>
        <xdr:spPr>
          <a:xfrm>
            <a:off x="2903901" y="-119718"/>
            <a:ext cx="688164" cy="26670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E" sz="10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Inicio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289340</xdr:colOff>
      <xdr:row>21</xdr:row>
      <xdr:rowOff>123413</xdr:rowOff>
    </xdr:from>
    <xdr:to>
      <xdr:col>6</xdr:col>
      <xdr:colOff>323850</xdr:colOff>
      <xdr:row>32</xdr:row>
      <xdr:rowOff>74544</xdr:rowOff>
    </xdr:to>
    <xdr:grpSp>
      <xdr:nvGrpSpPr>
        <xdr:cNvPr id="80" name="Grupo 79">
          <a:extLst>
            <a:ext uri="{FF2B5EF4-FFF2-40B4-BE49-F238E27FC236}">
              <a16:creationId xmlns:a16="http://schemas.microsoft.com/office/drawing/2014/main" id="{88A85C5E-2C71-80F3-69DF-77DA2EA33F88}"/>
            </a:ext>
          </a:extLst>
        </xdr:cNvPr>
        <xdr:cNvGrpSpPr/>
      </xdr:nvGrpSpPr>
      <xdr:grpSpPr>
        <a:xfrm>
          <a:off x="289340" y="4682713"/>
          <a:ext cx="4416010" cy="1976781"/>
          <a:chOff x="4681606" y="2873238"/>
          <a:chExt cx="3810000" cy="2046631"/>
        </a:xfrm>
      </xdr:grpSpPr>
      <xdr:sp macro="" textlink="">
        <xdr:nvSpPr>
          <xdr:cNvPr id="27" name="Rectángulo: esquinas redondeadas 26">
            <a:extLst>
              <a:ext uri="{FF2B5EF4-FFF2-40B4-BE49-F238E27FC236}">
                <a16:creationId xmlns:a16="http://schemas.microsoft.com/office/drawing/2014/main" id="{62A1BF99-57CB-49AF-BD97-2519420782BD}"/>
              </a:ext>
            </a:extLst>
          </xdr:cNvPr>
          <xdr:cNvSpPr/>
        </xdr:nvSpPr>
        <xdr:spPr>
          <a:xfrm>
            <a:off x="4681606" y="2873238"/>
            <a:ext cx="3810000" cy="2046631"/>
          </a:xfrm>
          <a:prstGeom prst="roundRect">
            <a:avLst>
              <a:gd name="adj" fmla="val 3187"/>
            </a:avLst>
          </a:prstGeom>
          <a:ln>
            <a:solidFill>
              <a:schemeClr val="bg1">
                <a:lumMod val="8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C13860BD-8A5C-4A75-BC32-B5186D46C9A5}"/>
              </a:ext>
            </a:extLst>
          </xdr:cNvPr>
          <xdr:cNvSpPr txBox="1"/>
        </xdr:nvSpPr>
        <xdr:spPr>
          <a:xfrm>
            <a:off x="4732199" y="2878484"/>
            <a:ext cx="3172752" cy="27929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1000" b="1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• Top 3 Gastos del Período Seleccionado - por</a:t>
            </a:r>
            <a:r>
              <a:rPr lang="es-PE" sz="10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Categoria</a:t>
            </a:r>
            <a:endParaRPr lang="es-PE" sz="1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41" name="Grupo 40">
            <a:extLst>
              <a:ext uri="{FF2B5EF4-FFF2-40B4-BE49-F238E27FC236}">
                <a16:creationId xmlns:a16="http://schemas.microsoft.com/office/drawing/2014/main" id="{46CE06CC-6725-4B8A-AB05-DC242E3D3F46}"/>
              </a:ext>
            </a:extLst>
          </xdr:cNvPr>
          <xdr:cNvGrpSpPr/>
        </xdr:nvGrpSpPr>
        <xdr:grpSpPr>
          <a:xfrm>
            <a:off x="4770503" y="3159400"/>
            <a:ext cx="1148520" cy="1676402"/>
            <a:chOff x="4981986" y="3445638"/>
            <a:chExt cx="1148520" cy="1619815"/>
          </a:xfrm>
        </xdr:grpSpPr>
        <xdr:grpSp>
          <xdr:nvGrpSpPr>
            <xdr:cNvPr id="39" name="Grupo 38">
              <a:extLst>
                <a:ext uri="{FF2B5EF4-FFF2-40B4-BE49-F238E27FC236}">
                  <a16:creationId xmlns:a16="http://schemas.microsoft.com/office/drawing/2014/main" id="{21B31B88-76CF-4E97-8DA0-03A639CFF4BC}"/>
                </a:ext>
              </a:extLst>
            </xdr:cNvPr>
            <xdr:cNvGrpSpPr/>
          </xdr:nvGrpSpPr>
          <xdr:grpSpPr>
            <a:xfrm>
              <a:off x="4981986" y="3445638"/>
              <a:ext cx="1148520" cy="1619815"/>
              <a:chOff x="5089936" y="3578988"/>
              <a:chExt cx="1148520" cy="1619815"/>
            </a:xfrm>
          </xdr:grpSpPr>
          <xdr:sp macro="" textlink="">
            <xdr:nvSpPr>
              <xdr:cNvPr id="30" name="Rectángulo: esquinas redondeadas 29">
                <a:extLst>
                  <a:ext uri="{FF2B5EF4-FFF2-40B4-BE49-F238E27FC236}">
                    <a16:creationId xmlns:a16="http://schemas.microsoft.com/office/drawing/2014/main" id="{CE95B8B2-F169-43F6-A5E1-CFDA1F674270}"/>
                  </a:ext>
                </a:extLst>
              </xdr:cNvPr>
              <xdr:cNvSpPr/>
            </xdr:nvSpPr>
            <xdr:spPr>
              <a:xfrm>
                <a:off x="5102635" y="3578988"/>
                <a:ext cx="1135821" cy="1619815"/>
              </a:xfrm>
              <a:prstGeom prst="roundRect">
                <a:avLst/>
              </a:prstGeom>
              <a:gradFill flip="none" rotWithShape="1">
                <a:gsLst>
                  <a:gs pos="0">
                    <a:srgbClr val="2D9D7B">
                      <a:shade val="30000"/>
                      <a:satMod val="115000"/>
                    </a:srgbClr>
                  </a:gs>
                  <a:gs pos="50000">
                    <a:srgbClr val="2D9D7B">
                      <a:shade val="67500"/>
                      <a:satMod val="115000"/>
                    </a:srgbClr>
                  </a:gs>
                  <a:gs pos="100000">
                    <a:srgbClr val="2D9D7B">
                      <a:shade val="100000"/>
                      <a:satMod val="115000"/>
                    </a:srgb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solidFill>
                  <a:schemeClr val="bg1">
                    <a:lumMod val="85000"/>
                  </a:schemeClr>
                </a:solidFill>
              </a:ln>
              <a:effectLst/>
            </xdr:spPr>
            <xdr:style>
              <a:lnRef idx="2">
                <a:schemeClr val="accent3"/>
              </a:lnRef>
              <a:fillRef idx="1">
                <a:schemeClr val="lt1"/>
              </a:fillRef>
              <a:effectRef idx="0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7F6254BA-56D5-4B45-BD86-298D7CFF7A87}"/>
                  </a:ext>
                </a:extLst>
              </xdr:cNvPr>
              <xdr:cNvSpPr/>
            </xdr:nvSpPr>
            <xdr:spPr>
              <a:xfrm>
                <a:off x="5420136" y="3757101"/>
                <a:ext cx="369334" cy="377508"/>
              </a:xfrm>
              <a:prstGeom prst="ellipse">
                <a:avLst/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Analitic!K4">
            <xdr:nvSpPr>
              <xdr:cNvPr id="36" name="CuadroTexto 35">
                <a:extLst>
                  <a:ext uri="{FF2B5EF4-FFF2-40B4-BE49-F238E27FC236}">
                    <a16:creationId xmlns:a16="http://schemas.microsoft.com/office/drawing/2014/main" id="{CEEBCDCA-CEDC-4249-8867-D8FDBDDF7B71}"/>
                  </a:ext>
                </a:extLst>
              </xdr:cNvPr>
              <xdr:cNvSpPr txBox="1"/>
            </xdr:nvSpPr>
            <xdr:spPr>
              <a:xfrm>
                <a:off x="5132317" y="4201342"/>
                <a:ext cx="1093304" cy="2729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ctr"/>
                <a:fld id="{24DF3099-7A73-4F06-BED2-921185F6370B}" type="TxLink">
                  <a:rPr lang="en-US" sz="900" b="0" i="0" u="none" strike="noStrike">
                    <a:solidFill>
                      <a:schemeClr val="bg1"/>
                    </a:solidFill>
                    <a:latin typeface="Calibri"/>
                    <a:cs typeface="Calibri"/>
                  </a:rPr>
                  <a:pPr algn="ctr"/>
                  <a:t>Seguro de salud</a:t>
                </a:fld>
                <a:endParaRPr lang="es-PE" sz="700" b="0">
                  <a:solidFill>
                    <a:schemeClr val="bg1"/>
                  </a:solidFill>
                </a:endParaRPr>
              </a:p>
            </xdr:txBody>
          </xdr:sp>
          <xdr:sp macro="" textlink="Analitic!L4">
            <xdr:nvSpPr>
              <xdr:cNvPr id="37" name="CuadroTexto 36">
                <a:extLst>
                  <a:ext uri="{FF2B5EF4-FFF2-40B4-BE49-F238E27FC236}">
                    <a16:creationId xmlns:a16="http://schemas.microsoft.com/office/drawing/2014/main" id="{C521316B-B07E-4B9C-A6D9-8CEBDEFB3937}"/>
                  </a:ext>
                </a:extLst>
              </xdr:cNvPr>
              <xdr:cNvSpPr txBox="1"/>
            </xdr:nvSpPr>
            <xdr:spPr>
              <a:xfrm>
                <a:off x="5089936" y="4533901"/>
                <a:ext cx="1080000" cy="2729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fld id="{BE14BF66-E083-406F-AC99-97E11CD1CE75}" type="TxLink">
                  <a:rPr lang="en-US" sz="1100" b="1" i="0" u="none" strike="noStrike">
                    <a:solidFill>
                      <a:schemeClr val="bg1"/>
                    </a:solidFill>
                    <a:latin typeface="Calibri"/>
                    <a:cs typeface="Calibri"/>
                  </a:rPr>
                  <a:pPr algn="ctr"/>
                  <a:t>S/ 500.00</a:t>
                </a:fld>
                <a:endParaRPr lang="es-PE" sz="1000" b="1">
                  <a:solidFill>
                    <a:schemeClr val="bg1"/>
                  </a:solidFill>
                </a:endParaRPr>
              </a:p>
            </xdr:txBody>
          </xdr:sp>
          <xdr:sp macro="" textlink="">
            <xdr:nvSpPr>
              <xdr:cNvPr id="38" name="CuadroTexto 37">
                <a:extLst>
                  <a:ext uri="{FF2B5EF4-FFF2-40B4-BE49-F238E27FC236}">
                    <a16:creationId xmlns:a16="http://schemas.microsoft.com/office/drawing/2014/main" id="{EBBB4F53-2019-4694-9B0C-F4E5C976B8D2}"/>
                  </a:ext>
                </a:extLst>
              </xdr:cNvPr>
              <xdr:cNvSpPr txBox="1"/>
            </xdr:nvSpPr>
            <xdr:spPr>
              <a:xfrm>
                <a:off x="5420136" y="3801551"/>
                <a:ext cx="393700" cy="2729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PE" sz="1800" b="1">
                    <a:solidFill>
                      <a:srgbClr val="2D9D7B"/>
                    </a:solidFill>
                  </a:rPr>
                  <a:t>1°</a:t>
                </a:r>
              </a:p>
              <a:p>
                <a:pPr algn="ctr"/>
                <a:endParaRPr lang="es-PE" sz="1800" b="1">
                  <a:solidFill>
                    <a:srgbClr val="2D9D7B"/>
                  </a:solidFill>
                </a:endParaRPr>
              </a:p>
            </xdr:txBody>
          </xdr:sp>
        </xdr:grpSp>
        <xdr:sp macro="" textlink="Analitic!M4">
          <xdr:nvSpPr>
            <xdr:cNvPr id="40" name="Rectángulo: esquinas redondeadas 39">
              <a:extLst>
                <a:ext uri="{FF2B5EF4-FFF2-40B4-BE49-F238E27FC236}">
                  <a16:creationId xmlns:a16="http://schemas.microsoft.com/office/drawing/2014/main" id="{B61FB6D7-8774-4EAA-B022-1F589BE953EF}"/>
                </a:ext>
              </a:extLst>
            </xdr:cNvPr>
            <xdr:cNvSpPr/>
          </xdr:nvSpPr>
          <xdr:spPr>
            <a:xfrm>
              <a:off x="5278064" y="4648200"/>
              <a:ext cx="539750" cy="196850"/>
            </a:xfrm>
            <a:prstGeom prst="roundRect">
              <a:avLst/>
            </a:prstGeom>
            <a:solidFill>
              <a:schemeClr val="bg1"/>
            </a:solidFill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6A8096BB-5B26-4A8C-887A-397EECDD6C12}" type="TxLink">
                <a:rPr lang="en-US" sz="1100" b="1" i="0" u="none" strike="noStrike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ea typeface="Calibri"/>
                  <a:cs typeface="Calibri"/>
                </a:rPr>
                <a:pPr algn="ctr"/>
                <a:t>66%</a:t>
              </a:fld>
              <a:endParaRPr lang="es-PE" sz="1100" b="1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xdr:grpSp>
      <xdr:grpSp>
        <xdr:nvGrpSpPr>
          <xdr:cNvPr id="42" name="Grupo 41">
            <a:extLst>
              <a:ext uri="{FF2B5EF4-FFF2-40B4-BE49-F238E27FC236}">
                <a16:creationId xmlns:a16="http://schemas.microsoft.com/office/drawing/2014/main" id="{9F12AC3F-24DB-4F41-A2A9-B0E67E5607C7}"/>
              </a:ext>
            </a:extLst>
          </xdr:cNvPr>
          <xdr:cNvGrpSpPr/>
        </xdr:nvGrpSpPr>
        <xdr:grpSpPr>
          <a:xfrm>
            <a:off x="6017316" y="3159400"/>
            <a:ext cx="1148520" cy="1676402"/>
            <a:chOff x="5073099" y="3445638"/>
            <a:chExt cx="1148520" cy="1619815"/>
          </a:xfrm>
        </xdr:grpSpPr>
        <xdr:grpSp>
          <xdr:nvGrpSpPr>
            <xdr:cNvPr id="43" name="Grupo 42">
              <a:extLst>
                <a:ext uri="{FF2B5EF4-FFF2-40B4-BE49-F238E27FC236}">
                  <a16:creationId xmlns:a16="http://schemas.microsoft.com/office/drawing/2014/main" id="{D13723C7-6B15-47E7-8E3F-C625CF5BAEF8}"/>
                </a:ext>
              </a:extLst>
            </xdr:cNvPr>
            <xdr:cNvGrpSpPr/>
          </xdr:nvGrpSpPr>
          <xdr:grpSpPr>
            <a:xfrm>
              <a:off x="5073099" y="3445638"/>
              <a:ext cx="1148520" cy="1619815"/>
              <a:chOff x="5181049" y="3578988"/>
              <a:chExt cx="1148520" cy="1619815"/>
            </a:xfrm>
          </xdr:grpSpPr>
          <xdr:sp macro="" textlink="">
            <xdr:nvSpPr>
              <xdr:cNvPr id="45" name="Rectángulo: esquinas redondeadas 44">
                <a:extLst>
                  <a:ext uri="{FF2B5EF4-FFF2-40B4-BE49-F238E27FC236}">
                    <a16:creationId xmlns:a16="http://schemas.microsoft.com/office/drawing/2014/main" id="{F353E3EA-6E00-484F-A7AC-9CD1920C5724}"/>
                  </a:ext>
                </a:extLst>
              </xdr:cNvPr>
              <xdr:cNvSpPr/>
            </xdr:nvSpPr>
            <xdr:spPr>
              <a:xfrm>
                <a:off x="5193748" y="3578988"/>
                <a:ext cx="1135821" cy="1619815"/>
              </a:xfrm>
              <a:prstGeom prst="roundRect">
                <a:avLst/>
              </a:prstGeom>
              <a:gradFill flip="none" rotWithShape="1">
                <a:gsLst>
                  <a:gs pos="0">
                    <a:srgbClr val="2F82FF">
                      <a:shade val="30000"/>
                      <a:satMod val="115000"/>
                    </a:srgbClr>
                  </a:gs>
                  <a:gs pos="50000">
                    <a:srgbClr val="2F82FF">
                      <a:shade val="67500"/>
                      <a:satMod val="115000"/>
                    </a:srgbClr>
                  </a:gs>
                  <a:gs pos="100000">
                    <a:srgbClr val="2F82FF">
                      <a:shade val="100000"/>
                      <a:satMod val="115000"/>
                    </a:srgb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solidFill>
                  <a:schemeClr val="bg1">
                    <a:lumMod val="85000"/>
                  </a:schemeClr>
                </a:solidFill>
              </a:ln>
              <a:effectLst/>
            </xdr:spPr>
            <xdr:style>
              <a:lnRef idx="2">
                <a:schemeClr val="accent3"/>
              </a:lnRef>
              <a:fillRef idx="1">
                <a:schemeClr val="lt1"/>
              </a:fillRef>
              <a:effectRef idx="0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">
            <xdr:nvSpPr>
              <xdr:cNvPr id="46" name="Elipse 45">
                <a:extLst>
                  <a:ext uri="{FF2B5EF4-FFF2-40B4-BE49-F238E27FC236}">
                    <a16:creationId xmlns:a16="http://schemas.microsoft.com/office/drawing/2014/main" id="{4D3B1CB0-7369-441F-8DD2-796FAD351812}"/>
                  </a:ext>
                </a:extLst>
              </xdr:cNvPr>
              <xdr:cNvSpPr/>
            </xdr:nvSpPr>
            <xdr:spPr>
              <a:xfrm>
                <a:off x="5511249" y="3757101"/>
                <a:ext cx="369334" cy="377508"/>
              </a:xfrm>
              <a:prstGeom prst="ellipse">
                <a:avLst/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Analitic!K5">
            <xdr:nvSpPr>
              <xdr:cNvPr id="47" name="CuadroTexto 46">
                <a:extLst>
                  <a:ext uri="{FF2B5EF4-FFF2-40B4-BE49-F238E27FC236}">
                    <a16:creationId xmlns:a16="http://schemas.microsoft.com/office/drawing/2014/main" id="{A19788A7-49EF-4BDE-BD7F-BD820E3749C6}"/>
                  </a:ext>
                </a:extLst>
              </xdr:cNvPr>
              <xdr:cNvSpPr txBox="1"/>
            </xdr:nvSpPr>
            <xdr:spPr>
              <a:xfrm>
                <a:off x="5236264" y="4201342"/>
                <a:ext cx="1052944" cy="2729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ctr"/>
                <a:fld id="{4AD96F5B-BBB8-413A-B043-3910E212894E}" type="TxLink">
                  <a:rPr lang="en-US" sz="900" b="0" i="0" u="none" strike="noStrike">
                    <a:solidFill>
                      <a:schemeClr val="bg1"/>
                    </a:solidFill>
                    <a:latin typeface="Calibri"/>
                    <a:cs typeface="Calibri"/>
                  </a:rPr>
                  <a:pPr algn="ctr"/>
                  <a:t>Transporte</a:t>
                </a:fld>
                <a:endParaRPr lang="es-PE" sz="700" b="0">
                  <a:solidFill>
                    <a:schemeClr val="bg1"/>
                  </a:solidFill>
                </a:endParaRPr>
              </a:p>
            </xdr:txBody>
          </xdr:sp>
          <xdr:sp macro="" textlink="Analitic!L5">
            <xdr:nvSpPr>
              <xdr:cNvPr id="48" name="CuadroTexto 47">
                <a:extLst>
                  <a:ext uri="{FF2B5EF4-FFF2-40B4-BE49-F238E27FC236}">
                    <a16:creationId xmlns:a16="http://schemas.microsoft.com/office/drawing/2014/main" id="{5FFD2DBD-1B79-4CBA-9FE5-A0913AFD7650}"/>
                  </a:ext>
                </a:extLst>
              </xdr:cNvPr>
              <xdr:cNvSpPr txBox="1"/>
            </xdr:nvSpPr>
            <xdr:spPr>
              <a:xfrm>
                <a:off x="5181049" y="4533901"/>
                <a:ext cx="1080000" cy="2729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fld id="{BE667FE9-21E9-429D-ACA1-D255EAC470E1}" type="TxLink">
                  <a:rPr lang="en-US" sz="1100" b="1" i="0" u="none" strike="noStrike">
                    <a:solidFill>
                      <a:schemeClr val="bg1"/>
                    </a:solidFill>
                    <a:latin typeface="Calibri"/>
                    <a:cs typeface="Calibri"/>
                  </a:rPr>
                  <a:pPr algn="ctr"/>
                  <a:t>S/ 160.00</a:t>
                </a:fld>
                <a:endParaRPr lang="es-PE" sz="1000" b="1">
                  <a:solidFill>
                    <a:schemeClr val="bg1"/>
                  </a:solidFill>
                </a:endParaRPr>
              </a:p>
            </xdr:txBody>
          </xdr:sp>
          <xdr:sp macro="" textlink="">
            <xdr:nvSpPr>
              <xdr:cNvPr id="49" name="CuadroTexto 48">
                <a:extLst>
                  <a:ext uri="{FF2B5EF4-FFF2-40B4-BE49-F238E27FC236}">
                    <a16:creationId xmlns:a16="http://schemas.microsoft.com/office/drawing/2014/main" id="{A6559569-B065-41DB-9615-FA221D3A0809}"/>
                  </a:ext>
                </a:extLst>
              </xdr:cNvPr>
              <xdr:cNvSpPr txBox="1"/>
            </xdr:nvSpPr>
            <xdr:spPr>
              <a:xfrm>
                <a:off x="5511249" y="3801551"/>
                <a:ext cx="393700" cy="2729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PE" sz="1800" b="1">
                    <a:solidFill>
                      <a:srgbClr val="2F82FF"/>
                    </a:solidFill>
                  </a:rPr>
                  <a:t>2°</a:t>
                </a:r>
              </a:p>
              <a:p>
                <a:pPr algn="ctr"/>
                <a:endParaRPr lang="es-PE" sz="1800" b="1">
                  <a:solidFill>
                    <a:srgbClr val="2F82FF"/>
                  </a:solidFill>
                </a:endParaRPr>
              </a:p>
            </xdr:txBody>
          </xdr:sp>
        </xdr:grpSp>
        <xdr:sp macro="" textlink="Analitic!M5">
          <xdr:nvSpPr>
            <xdr:cNvPr id="44" name="Rectángulo: esquinas redondeadas 43">
              <a:extLst>
                <a:ext uri="{FF2B5EF4-FFF2-40B4-BE49-F238E27FC236}">
                  <a16:creationId xmlns:a16="http://schemas.microsoft.com/office/drawing/2014/main" id="{C09FE330-EF07-41DE-96A1-29839A2325E4}"/>
                </a:ext>
              </a:extLst>
            </xdr:cNvPr>
            <xdr:cNvSpPr/>
          </xdr:nvSpPr>
          <xdr:spPr>
            <a:xfrm>
              <a:off x="5369177" y="4648200"/>
              <a:ext cx="539750" cy="196850"/>
            </a:xfrm>
            <a:prstGeom prst="roundRect">
              <a:avLst/>
            </a:prstGeom>
            <a:solidFill>
              <a:schemeClr val="bg1"/>
            </a:solidFill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DEC2D773-974A-4DFB-AF77-C30C30233A59}" type="TxLink">
                <a:rPr lang="en-US" sz="1100" b="1" i="0" u="none" strike="noStrike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ea typeface="Calibri"/>
                  <a:cs typeface="Calibri"/>
                </a:rPr>
                <a:pPr algn="ctr"/>
                <a:t>21%</a:t>
              </a:fld>
              <a:endParaRPr lang="es-PE" sz="1100" b="1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xdr:grpSp>
      <xdr:grpSp>
        <xdr:nvGrpSpPr>
          <xdr:cNvPr id="50" name="Grupo 49">
            <a:extLst>
              <a:ext uri="{FF2B5EF4-FFF2-40B4-BE49-F238E27FC236}">
                <a16:creationId xmlns:a16="http://schemas.microsoft.com/office/drawing/2014/main" id="{92BD8DA1-524F-4211-971F-246A5F1BB413}"/>
              </a:ext>
            </a:extLst>
          </xdr:cNvPr>
          <xdr:cNvGrpSpPr/>
        </xdr:nvGrpSpPr>
        <xdr:grpSpPr>
          <a:xfrm>
            <a:off x="7258330" y="3159400"/>
            <a:ext cx="1148520" cy="1676402"/>
            <a:chOff x="5139363" y="3445638"/>
            <a:chExt cx="1148520" cy="1619815"/>
          </a:xfrm>
        </xdr:grpSpPr>
        <xdr:grpSp>
          <xdr:nvGrpSpPr>
            <xdr:cNvPr id="51" name="Grupo 50">
              <a:extLst>
                <a:ext uri="{FF2B5EF4-FFF2-40B4-BE49-F238E27FC236}">
                  <a16:creationId xmlns:a16="http://schemas.microsoft.com/office/drawing/2014/main" id="{98361BEB-2AAE-4CA5-BAF3-5BF1CA86E687}"/>
                </a:ext>
              </a:extLst>
            </xdr:cNvPr>
            <xdr:cNvGrpSpPr/>
          </xdr:nvGrpSpPr>
          <xdr:grpSpPr>
            <a:xfrm>
              <a:off x="5139363" y="3445638"/>
              <a:ext cx="1148520" cy="1619815"/>
              <a:chOff x="5247313" y="3578988"/>
              <a:chExt cx="1148520" cy="1619815"/>
            </a:xfrm>
          </xdr:grpSpPr>
          <xdr:sp macro="" textlink="">
            <xdr:nvSpPr>
              <xdr:cNvPr id="53" name="Rectángulo: esquinas redondeadas 52">
                <a:extLst>
                  <a:ext uri="{FF2B5EF4-FFF2-40B4-BE49-F238E27FC236}">
                    <a16:creationId xmlns:a16="http://schemas.microsoft.com/office/drawing/2014/main" id="{2DC1380B-9136-490A-A3F0-CB6DC8C90C4E}"/>
                  </a:ext>
                </a:extLst>
              </xdr:cNvPr>
              <xdr:cNvSpPr/>
            </xdr:nvSpPr>
            <xdr:spPr>
              <a:xfrm>
                <a:off x="5260012" y="3578988"/>
                <a:ext cx="1135821" cy="1619815"/>
              </a:xfrm>
              <a:prstGeom prst="roundRect">
                <a:avLst/>
              </a:prstGeom>
              <a:gradFill flip="none" rotWithShape="1">
                <a:gsLst>
                  <a:gs pos="0">
                    <a:srgbClr val="77DAFF">
                      <a:shade val="30000"/>
                      <a:satMod val="115000"/>
                    </a:srgbClr>
                  </a:gs>
                  <a:gs pos="50000">
                    <a:srgbClr val="77DAFF">
                      <a:shade val="67500"/>
                      <a:satMod val="115000"/>
                    </a:srgbClr>
                  </a:gs>
                  <a:gs pos="100000">
                    <a:srgbClr val="77DAFF">
                      <a:shade val="100000"/>
                      <a:satMod val="115000"/>
                    </a:srgb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solidFill>
                  <a:schemeClr val="bg1">
                    <a:lumMod val="85000"/>
                  </a:schemeClr>
                </a:solidFill>
              </a:ln>
              <a:effectLst/>
            </xdr:spPr>
            <xdr:style>
              <a:lnRef idx="2">
                <a:schemeClr val="accent3"/>
              </a:lnRef>
              <a:fillRef idx="1">
                <a:schemeClr val="lt1"/>
              </a:fillRef>
              <a:effectRef idx="0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">
            <xdr:nvSpPr>
              <xdr:cNvPr id="54" name="Elipse 53">
                <a:extLst>
                  <a:ext uri="{FF2B5EF4-FFF2-40B4-BE49-F238E27FC236}">
                    <a16:creationId xmlns:a16="http://schemas.microsoft.com/office/drawing/2014/main" id="{45C21E57-8A0A-4DBC-AFB7-4A2E334BC89B}"/>
                  </a:ext>
                </a:extLst>
              </xdr:cNvPr>
              <xdr:cNvSpPr/>
            </xdr:nvSpPr>
            <xdr:spPr>
              <a:xfrm>
                <a:off x="5577513" y="3757101"/>
                <a:ext cx="369334" cy="377508"/>
              </a:xfrm>
              <a:prstGeom prst="ellipse">
                <a:avLst/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Analitic!K6">
            <xdr:nvSpPr>
              <xdr:cNvPr id="55" name="CuadroTexto 54">
                <a:extLst>
                  <a:ext uri="{FF2B5EF4-FFF2-40B4-BE49-F238E27FC236}">
                    <a16:creationId xmlns:a16="http://schemas.microsoft.com/office/drawing/2014/main" id="{F9B2F196-E359-42F8-B873-E08542773EB0}"/>
                  </a:ext>
                </a:extLst>
              </xdr:cNvPr>
              <xdr:cNvSpPr txBox="1"/>
            </xdr:nvSpPr>
            <xdr:spPr>
              <a:xfrm>
                <a:off x="5304247" y="4201342"/>
                <a:ext cx="1059851" cy="2729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ctr"/>
                <a:fld id="{124A5189-B0D9-42FE-BD4A-CD4AABB88567}" type="TxLink">
                  <a:rPr lang="en-US" sz="900" b="0" i="0" u="none" strike="noStrike">
                    <a:solidFill>
                      <a:schemeClr val="bg1"/>
                    </a:solidFill>
                    <a:latin typeface="Calibri"/>
                    <a:cs typeface="Calibri"/>
                  </a:rPr>
                  <a:pPr algn="ctr"/>
                  <a:t>Vivienda (alquiler, hipoteca)</a:t>
                </a:fld>
                <a:endParaRPr lang="es-PE" sz="900" b="1">
                  <a:solidFill>
                    <a:schemeClr val="bg1"/>
                  </a:solidFill>
                </a:endParaRPr>
              </a:p>
            </xdr:txBody>
          </xdr:sp>
          <xdr:sp macro="" textlink="Analitic!L6">
            <xdr:nvSpPr>
              <xdr:cNvPr id="56" name="CuadroTexto 55">
                <a:extLst>
                  <a:ext uri="{FF2B5EF4-FFF2-40B4-BE49-F238E27FC236}">
                    <a16:creationId xmlns:a16="http://schemas.microsoft.com/office/drawing/2014/main" id="{1EF9ECCB-BAE0-4073-BA74-CF02CC09AE15}"/>
                  </a:ext>
                </a:extLst>
              </xdr:cNvPr>
              <xdr:cNvSpPr txBox="1"/>
            </xdr:nvSpPr>
            <xdr:spPr>
              <a:xfrm>
                <a:off x="5247313" y="4533901"/>
                <a:ext cx="1080000" cy="2729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fld id="{77CC1A19-E05E-45C1-9666-07154CF955E5}" type="TxLink">
                  <a:rPr lang="en-US" sz="1100" b="1" i="0" u="none" strike="noStrike">
                    <a:solidFill>
                      <a:schemeClr val="bg1"/>
                    </a:solidFill>
                    <a:latin typeface="Calibri"/>
                    <a:cs typeface="Calibri"/>
                  </a:rPr>
                  <a:pPr algn="ctr"/>
                  <a:t>S/ 100.00</a:t>
                </a:fld>
                <a:endParaRPr lang="es-PE" sz="1000" b="1">
                  <a:solidFill>
                    <a:schemeClr val="bg1"/>
                  </a:solidFill>
                </a:endParaRPr>
              </a:p>
            </xdr:txBody>
          </xdr:sp>
          <xdr:sp macro="" textlink="">
            <xdr:nvSpPr>
              <xdr:cNvPr id="57" name="CuadroTexto 56">
                <a:extLst>
                  <a:ext uri="{FF2B5EF4-FFF2-40B4-BE49-F238E27FC236}">
                    <a16:creationId xmlns:a16="http://schemas.microsoft.com/office/drawing/2014/main" id="{B19D8C25-3C49-4545-A34A-B3D976E862E6}"/>
                  </a:ext>
                </a:extLst>
              </xdr:cNvPr>
              <xdr:cNvSpPr txBox="1"/>
            </xdr:nvSpPr>
            <xdr:spPr>
              <a:xfrm>
                <a:off x="5577513" y="3801551"/>
                <a:ext cx="393700" cy="2729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PE" sz="1800" b="1">
                    <a:solidFill>
                      <a:srgbClr val="77DAFF"/>
                    </a:solidFill>
                  </a:rPr>
                  <a:t>3°</a:t>
                </a:r>
              </a:p>
              <a:p>
                <a:pPr algn="ctr"/>
                <a:endParaRPr lang="es-PE" sz="1800" b="1">
                  <a:solidFill>
                    <a:srgbClr val="77DAFF"/>
                  </a:solidFill>
                </a:endParaRPr>
              </a:p>
            </xdr:txBody>
          </xdr:sp>
        </xdr:grpSp>
        <xdr:sp macro="" textlink="Analitic!M6">
          <xdr:nvSpPr>
            <xdr:cNvPr id="52" name="Rectángulo: esquinas redondeadas 51">
              <a:extLst>
                <a:ext uri="{FF2B5EF4-FFF2-40B4-BE49-F238E27FC236}">
                  <a16:creationId xmlns:a16="http://schemas.microsoft.com/office/drawing/2014/main" id="{42DF8514-7338-4BD2-8274-09B98D3BB398}"/>
                </a:ext>
              </a:extLst>
            </xdr:cNvPr>
            <xdr:cNvSpPr/>
          </xdr:nvSpPr>
          <xdr:spPr>
            <a:xfrm>
              <a:off x="5435441" y="4648200"/>
              <a:ext cx="539750" cy="196850"/>
            </a:xfrm>
            <a:prstGeom prst="roundRect">
              <a:avLst/>
            </a:prstGeom>
            <a:solidFill>
              <a:schemeClr val="bg1"/>
            </a:solidFill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8A7EA98A-EFB6-4573-8387-C1F21C9C2ABD}" type="TxLink">
                <a:rPr lang="en-US" sz="1100" b="1" i="0" u="none" strike="noStrike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ea typeface="Calibri"/>
                  <a:cs typeface="Calibri"/>
                </a:rPr>
                <a:pPr algn="ctr"/>
                <a:t>13%</a:t>
              </a:fld>
              <a:endParaRPr lang="es-PE" sz="1100" b="1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0</xdr:col>
      <xdr:colOff>273330</xdr:colOff>
      <xdr:row>0</xdr:row>
      <xdr:rowOff>111674</xdr:rowOff>
    </xdr:from>
    <xdr:to>
      <xdr:col>11</xdr:col>
      <xdr:colOff>157370</xdr:colOff>
      <xdr:row>2</xdr:row>
      <xdr:rowOff>120882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63B492AF-5014-E92C-2657-D2DACBC7A15B}"/>
            </a:ext>
          </a:extLst>
        </xdr:cNvPr>
        <xdr:cNvGrpSpPr/>
      </xdr:nvGrpSpPr>
      <xdr:grpSpPr>
        <a:xfrm>
          <a:off x="273330" y="111674"/>
          <a:ext cx="8266040" cy="377508"/>
          <a:chOff x="273330" y="111674"/>
          <a:chExt cx="7932184" cy="390208"/>
        </a:xfrm>
      </xdr:grpSpPr>
      <xdr:grpSp>
        <xdr:nvGrpSpPr>
          <xdr:cNvPr id="26" name="Grupo 25">
            <a:extLst>
              <a:ext uri="{FF2B5EF4-FFF2-40B4-BE49-F238E27FC236}">
                <a16:creationId xmlns:a16="http://schemas.microsoft.com/office/drawing/2014/main" id="{03D4517A-D56E-BBA3-5DC1-78669C05D83F}"/>
              </a:ext>
            </a:extLst>
          </xdr:cNvPr>
          <xdr:cNvGrpSpPr/>
        </xdr:nvGrpSpPr>
        <xdr:grpSpPr>
          <a:xfrm>
            <a:off x="273330" y="111674"/>
            <a:ext cx="7932184" cy="390208"/>
            <a:chOff x="233916" y="190501"/>
            <a:chExt cx="7932184" cy="390208"/>
          </a:xfrm>
        </xdr:grpSpPr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026D5058-C292-4FF2-B82C-8081AC594786}"/>
                </a:ext>
              </a:extLst>
            </xdr:cNvPr>
            <xdr:cNvGrpSpPr/>
          </xdr:nvGrpSpPr>
          <xdr:grpSpPr>
            <a:xfrm>
              <a:off x="233916" y="190501"/>
              <a:ext cx="7932184" cy="390208"/>
              <a:chOff x="3669266" y="1309524"/>
              <a:chExt cx="7932184" cy="377937"/>
            </a:xfrm>
          </xdr:grpSpPr>
          <xdr:sp macro="" textlink="">
            <xdr:nvSpPr>
              <xdr:cNvPr id="2" name="CuadroTexto 1">
                <a:extLst>
                  <a:ext uri="{FF2B5EF4-FFF2-40B4-BE49-F238E27FC236}">
                    <a16:creationId xmlns:a16="http://schemas.microsoft.com/office/drawing/2014/main" id="{BF38DFBE-6D06-4A2D-9091-386886EB2052}"/>
                  </a:ext>
                </a:extLst>
              </xdr:cNvPr>
              <xdr:cNvSpPr txBox="1"/>
            </xdr:nvSpPr>
            <xdr:spPr>
              <a:xfrm>
                <a:off x="3992306" y="1358694"/>
                <a:ext cx="7609144" cy="27325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PE" sz="1600" b="1">
                    <a:solidFill>
                      <a:schemeClr val="bg1"/>
                    </a:solidFill>
                  </a:rPr>
                  <a:t>     Bienvenido a MSHEETS - Control de Finanzas</a:t>
                </a:r>
              </a:p>
            </xdr:txBody>
          </xdr:sp>
          <xdr:sp macro="" textlink="">
            <xdr:nvSpPr>
              <xdr:cNvPr id="7" name="Elipse 6">
                <a:extLst>
                  <a:ext uri="{FF2B5EF4-FFF2-40B4-BE49-F238E27FC236}">
                    <a16:creationId xmlns:a16="http://schemas.microsoft.com/office/drawing/2014/main" id="{E8E7008B-986C-4C1F-9AD0-4A6693D4AB2A}"/>
                  </a:ext>
                </a:extLst>
              </xdr:cNvPr>
              <xdr:cNvSpPr/>
            </xdr:nvSpPr>
            <xdr:spPr>
              <a:xfrm>
                <a:off x="3669266" y="1309524"/>
                <a:ext cx="369334" cy="377937"/>
              </a:xfrm>
              <a:prstGeom prst="ellipse">
                <a:avLst/>
              </a:prstGeom>
              <a:solidFill>
                <a:schemeClr val="bg1">
                  <a:lumMod val="95000"/>
                </a:schemeClr>
              </a:solidFill>
              <a:ln w="28575">
                <a:solidFill>
                  <a:schemeClr val="bg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</xdr:grpSp>
        <xdr:pic>
          <xdr:nvPicPr>
            <xdr:cNvPr id="20" name="Imagen 19">
              <a:extLst>
                <a:ext uri="{FF2B5EF4-FFF2-40B4-BE49-F238E27FC236}">
                  <a16:creationId xmlns:a16="http://schemas.microsoft.com/office/drawing/2014/main" id="{9FBCDE58-C859-FD8C-9D25-FB05F225E61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3529" r="27206"/>
            <a:stretch/>
          </xdr:blipFill>
          <xdr:spPr>
            <a:xfrm>
              <a:off x="252400" y="196391"/>
              <a:ext cx="317998" cy="363450"/>
            </a:xfrm>
            <a:prstGeom prst="rect">
              <a:avLst/>
            </a:prstGeom>
          </xdr:spPr>
        </xdr:pic>
      </xdr:grpSp>
      <xdr:grpSp>
        <xdr:nvGrpSpPr>
          <xdr:cNvPr id="28" name="Grupo 27">
            <a:extLst>
              <a:ext uri="{FF2B5EF4-FFF2-40B4-BE49-F238E27FC236}">
                <a16:creationId xmlns:a16="http://schemas.microsoft.com/office/drawing/2014/main" id="{E0D6DC91-5130-78B5-A5B4-88502BD28BF1}"/>
              </a:ext>
            </a:extLst>
          </xdr:cNvPr>
          <xdr:cNvGrpSpPr/>
        </xdr:nvGrpSpPr>
        <xdr:grpSpPr>
          <a:xfrm>
            <a:off x="6720903" y="151925"/>
            <a:ext cx="1480999" cy="279295"/>
            <a:chOff x="6694627" y="224183"/>
            <a:chExt cx="1480999" cy="279295"/>
          </a:xfrm>
        </xdr:grpSpPr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AF9AC6DF-16A6-44B2-BF2B-9E986086BA00}"/>
                </a:ext>
              </a:extLst>
            </xdr:cNvPr>
            <xdr:cNvSpPr txBox="1"/>
          </xdr:nvSpPr>
          <xdr:spPr>
            <a:xfrm>
              <a:off x="6694627" y="224183"/>
              <a:ext cx="1118634" cy="27929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PE" sz="1200" b="1">
                  <a:solidFill>
                    <a:schemeClr val="bg1"/>
                  </a:solidFill>
                </a:rPr>
                <a:t>     Periodo:</a:t>
              </a:r>
            </a:p>
          </xdr:txBody>
        </xdr:sp>
        <xdr:sp macro="" textlink="Parametros!A2">
          <xdr:nvSpPr>
            <xdr:cNvPr id="67" name="CuadroTexto 66">
              <a:extLst>
                <a:ext uri="{FF2B5EF4-FFF2-40B4-BE49-F238E27FC236}">
                  <a16:creationId xmlns:a16="http://schemas.microsoft.com/office/drawing/2014/main" id="{E8783305-24BC-436A-8DF3-1AC4F3999B13}"/>
                </a:ext>
              </a:extLst>
            </xdr:cNvPr>
            <xdr:cNvSpPr txBox="1"/>
          </xdr:nvSpPr>
          <xdr:spPr>
            <a:xfrm>
              <a:off x="7455454" y="234951"/>
              <a:ext cx="720172" cy="24923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fld id="{81D16CA2-B29E-4319-9F52-CA13EE724B18}" type="TxLink">
                <a:rPr lang="en-US" sz="1400" b="1" i="0" u="none" strike="noStrike">
                  <a:solidFill>
                    <a:srgbClr val="F2CB05"/>
                  </a:solidFill>
                  <a:latin typeface="Calibri"/>
                  <a:ea typeface="Calibri"/>
                  <a:cs typeface="Calibri"/>
                </a:rPr>
                <a:pPr/>
                <a:t>2025</a:t>
              </a:fld>
              <a:endParaRPr lang="es-PE" sz="1400" b="1">
                <a:solidFill>
                  <a:srgbClr val="F2CB05"/>
                </a:solidFill>
              </a:endParaRPr>
            </a:p>
          </xdr:txBody>
        </xdr:sp>
      </xdr:grpSp>
    </xdr:grpSp>
    <xdr:clientData/>
  </xdr:twoCellAnchor>
  <xdr:twoCellAnchor>
    <xdr:from>
      <xdr:col>0</xdr:col>
      <xdr:colOff>251515</xdr:colOff>
      <xdr:row>10</xdr:row>
      <xdr:rowOff>7730</xdr:rowOff>
    </xdr:from>
    <xdr:to>
      <xdr:col>4</xdr:col>
      <xdr:colOff>588065</xdr:colOff>
      <xdr:row>15</xdr:row>
      <xdr:rowOff>66261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B5C6A281-E028-1FE5-FD9D-6C41EB12FF9E}"/>
            </a:ext>
          </a:extLst>
        </xdr:cNvPr>
        <xdr:cNvGrpSpPr/>
      </xdr:nvGrpSpPr>
      <xdr:grpSpPr>
        <a:xfrm>
          <a:off x="251515" y="2541380"/>
          <a:ext cx="3117850" cy="979281"/>
          <a:chOff x="483428" y="4016514"/>
          <a:chExt cx="3972615" cy="1011031"/>
        </a:xfrm>
      </xdr:grpSpPr>
      <xdr:grpSp>
        <xdr:nvGrpSpPr>
          <xdr:cNvPr id="70" name="Grupo 69">
            <a:extLst>
              <a:ext uri="{FF2B5EF4-FFF2-40B4-BE49-F238E27FC236}">
                <a16:creationId xmlns:a16="http://schemas.microsoft.com/office/drawing/2014/main" id="{77F091E3-790D-A289-F9E8-F76DE5F0D654}"/>
              </a:ext>
            </a:extLst>
          </xdr:cNvPr>
          <xdr:cNvGrpSpPr/>
        </xdr:nvGrpSpPr>
        <xdr:grpSpPr>
          <a:xfrm>
            <a:off x="483428" y="4041914"/>
            <a:ext cx="3972615" cy="985631"/>
            <a:chOff x="425450" y="1670050"/>
            <a:chExt cx="4044950" cy="2178050"/>
          </a:xfrm>
        </xdr:grpSpPr>
        <xdr:sp macro="" textlink="">
          <xdr:nvSpPr>
            <xdr:cNvPr id="25" name="Rectángulo: esquinas redondeadas 24">
              <a:extLst>
                <a:ext uri="{FF2B5EF4-FFF2-40B4-BE49-F238E27FC236}">
                  <a16:creationId xmlns:a16="http://schemas.microsoft.com/office/drawing/2014/main" id="{07F1C942-28C3-4D47-B9C6-B11F62D6B057}"/>
                </a:ext>
              </a:extLst>
            </xdr:cNvPr>
            <xdr:cNvSpPr/>
          </xdr:nvSpPr>
          <xdr:spPr>
            <a:xfrm>
              <a:off x="425450" y="1670050"/>
              <a:ext cx="4044950" cy="2178050"/>
            </a:xfrm>
            <a:prstGeom prst="roundRect">
              <a:avLst>
                <a:gd name="adj" fmla="val 4498"/>
              </a:avLst>
            </a:prstGeom>
            <a:ln>
              <a:solidFill>
                <a:schemeClr val="bg1">
                  <a:lumMod val="8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PE" sz="1100"/>
            </a:p>
          </xdr:txBody>
        </xdr:sp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CD04C8-87C6-4A55-94DE-0E1AF572ACB7}"/>
                </a:ext>
              </a:extLst>
            </xdr:cNvPr>
            <xdr:cNvGraphicFramePr>
              <a:graphicFrameLocks/>
            </xdr:cNvGraphicFramePr>
          </xdr:nvGraphicFramePr>
          <xdr:xfrm>
            <a:off x="571501" y="2036106"/>
            <a:ext cx="3702326" cy="174904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78" name="CuadroTexto 77">
            <a:extLst>
              <a:ext uri="{FF2B5EF4-FFF2-40B4-BE49-F238E27FC236}">
                <a16:creationId xmlns:a16="http://schemas.microsoft.com/office/drawing/2014/main" id="{21088E4B-FB79-41A0-9551-DEDC1F23E40B}"/>
              </a:ext>
            </a:extLst>
          </xdr:cNvPr>
          <xdr:cNvSpPr txBox="1"/>
        </xdr:nvSpPr>
        <xdr:spPr>
          <a:xfrm>
            <a:off x="503100" y="4016514"/>
            <a:ext cx="2553734" cy="27929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1000" b="1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• Ingresos y Gastos</a:t>
            </a:r>
          </a:p>
        </xdr:txBody>
      </xdr:sp>
    </xdr:grpSp>
    <xdr:clientData/>
  </xdr:twoCellAnchor>
  <xdr:twoCellAnchor>
    <xdr:from>
      <xdr:col>0</xdr:col>
      <xdr:colOff>234950</xdr:colOff>
      <xdr:row>6</xdr:row>
      <xdr:rowOff>32577</xdr:rowOff>
    </xdr:from>
    <xdr:to>
      <xdr:col>6</xdr:col>
      <xdr:colOff>331304</xdr:colOff>
      <xdr:row>9</xdr:row>
      <xdr:rowOff>90555</xdr:rowOff>
    </xdr:to>
    <xdr:grpSp>
      <xdr:nvGrpSpPr>
        <xdr:cNvPr id="87" name="Grupo 86">
          <a:extLst>
            <a:ext uri="{FF2B5EF4-FFF2-40B4-BE49-F238E27FC236}">
              <a16:creationId xmlns:a16="http://schemas.microsoft.com/office/drawing/2014/main" id="{88C3D963-930D-C8E2-18B3-8D31CB4679E5}"/>
            </a:ext>
          </a:extLst>
        </xdr:cNvPr>
        <xdr:cNvGrpSpPr/>
      </xdr:nvGrpSpPr>
      <xdr:grpSpPr>
        <a:xfrm>
          <a:off x="234950" y="1474027"/>
          <a:ext cx="4477854" cy="966028"/>
          <a:chOff x="458580" y="5490818"/>
          <a:chExt cx="3972615" cy="985631"/>
        </a:xfrm>
      </xdr:grpSpPr>
      <xdr:sp macro="" textlink="">
        <xdr:nvSpPr>
          <xdr:cNvPr id="86" name="Rectángulo: esquinas redondeadas 85">
            <a:extLst>
              <a:ext uri="{FF2B5EF4-FFF2-40B4-BE49-F238E27FC236}">
                <a16:creationId xmlns:a16="http://schemas.microsoft.com/office/drawing/2014/main" id="{6C9C0FE5-618B-4D83-A99A-A0B7CB643A75}"/>
              </a:ext>
            </a:extLst>
          </xdr:cNvPr>
          <xdr:cNvSpPr/>
        </xdr:nvSpPr>
        <xdr:spPr>
          <a:xfrm>
            <a:off x="458580" y="5490818"/>
            <a:ext cx="3972615" cy="985631"/>
          </a:xfrm>
          <a:prstGeom prst="roundRect">
            <a:avLst>
              <a:gd name="adj" fmla="val 4498"/>
            </a:avLst>
          </a:prstGeom>
          <a:ln>
            <a:solidFill>
              <a:schemeClr val="bg1">
                <a:lumMod val="8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mc:AlternateContent xmlns:mc="http://schemas.openxmlformats.org/markup-compatibility/2006" xmlns:tsle="http://schemas.microsoft.com/office/drawing/2012/timeslicer">
        <mc:Choice Requires="tsle">
          <xdr:graphicFrame macro="">
            <xdr:nvGraphicFramePr>
              <xdr:cNvPr id="72" name="📅 Fecha">
                <a:extLst>
                  <a:ext uri="{FF2B5EF4-FFF2-40B4-BE49-F238E27FC236}">
                    <a16:creationId xmlns:a16="http://schemas.microsoft.com/office/drawing/2014/main" id="{78C63DA6-6073-41C5-B728-6D6BBE6B6F41}"/>
                  </a:ext>
                </a:extLst>
              </xdr:cNvPr>
              <xdr:cNvGraphicFramePr/>
            </xdr:nvGraphicFramePr>
            <xdr:xfrm>
              <a:off x="480390" y="5541063"/>
              <a:ext cx="3909393" cy="861394"/>
            </xdr:xfrm>
            <a:graphic>
              <a:graphicData uri="http://schemas.microsoft.com/office/drawing/2012/timeslicer">
                <tsle:timeslicer name="📅 Fecha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258397" y="1557126"/>
                <a:ext cx="4202822" cy="86139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PE" sz="1100"/>
                  <a:t>Línea de tiempo: Funciona en Excel 2013 o superior. No mover ni cambiar el tamaño.</a:t>
                </a:r>
              </a:p>
            </xdr:txBody>
          </xdr:sp>
        </mc:Fallback>
      </mc:AlternateContent>
    </xdr:grpSp>
    <xdr:clientData/>
  </xdr:twoCellAnchor>
  <xdr:twoCellAnchor>
    <xdr:from>
      <xdr:col>0</xdr:col>
      <xdr:colOff>269413</xdr:colOff>
      <xdr:row>33</xdr:row>
      <xdr:rowOff>32326</xdr:rowOff>
    </xdr:from>
    <xdr:to>
      <xdr:col>11</xdr:col>
      <xdr:colOff>628650</xdr:colOff>
      <xdr:row>42</xdr:row>
      <xdr:rowOff>66675</xdr:rowOff>
    </xdr:to>
    <xdr:grpSp>
      <xdr:nvGrpSpPr>
        <xdr:cNvPr id="33" name="Grupo 89">
          <a:extLst>
            <a:ext uri="{FF2B5EF4-FFF2-40B4-BE49-F238E27FC236}">
              <a16:creationId xmlns:a16="http://schemas.microsoft.com/office/drawing/2014/main" id="{59C9DC71-D8AF-5E56-AFF5-6DAD46F3B2F5}"/>
            </a:ext>
          </a:extLst>
        </xdr:cNvPr>
        <xdr:cNvGrpSpPr/>
      </xdr:nvGrpSpPr>
      <xdr:grpSpPr>
        <a:xfrm>
          <a:off x="269413" y="6801426"/>
          <a:ext cx="8741237" cy="1691699"/>
          <a:chOff x="356154" y="589444"/>
          <a:chExt cx="8282607" cy="1423229"/>
        </a:xfrm>
      </xdr:grpSpPr>
      <xdr:grpSp>
        <xdr:nvGrpSpPr>
          <xdr:cNvPr id="34" name="Grupo 76">
            <a:extLst>
              <a:ext uri="{FF2B5EF4-FFF2-40B4-BE49-F238E27FC236}">
                <a16:creationId xmlns:a16="http://schemas.microsoft.com/office/drawing/2014/main" id="{680797A7-6040-4A6B-6891-C306EEA79AC4}"/>
              </a:ext>
            </a:extLst>
          </xdr:cNvPr>
          <xdr:cNvGrpSpPr/>
        </xdr:nvGrpSpPr>
        <xdr:grpSpPr>
          <a:xfrm>
            <a:off x="356154" y="589444"/>
            <a:ext cx="8282607" cy="1423229"/>
            <a:chOff x="281610" y="531466"/>
            <a:chExt cx="8282607" cy="1274142"/>
          </a:xfr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grpSpPr>
        <xdr:grpSp>
          <xdr:nvGrpSpPr>
            <xdr:cNvPr id="71" name="Grupo 73">
              <a:extLst>
                <a:ext uri="{FF2B5EF4-FFF2-40B4-BE49-F238E27FC236}">
                  <a16:creationId xmlns:a16="http://schemas.microsoft.com/office/drawing/2014/main" id="{47AD1F74-2A7D-3899-C8FF-88572960BC1E}"/>
                </a:ext>
              </a:extLst>
            </xdr:cNvPr>
            <xdr:cNvGrpSpPr/>
          </xdr:nvGrpSpPr>
          <xdr:grpSpPr>
            <a:xfrm>
              <a:off x="295135" y="531466"/>
              <a:ext cx="8269082" cy="1274142"/>
              <a:chOff x="452505" y="2684945"/>
              <a:chExt cx="4102929" cy="1454150"/>
            </a:xfrm>
          </xdr:grpSpPr>
          <xdr:sp macro="" textlink="">
            <xdr:nvSpPr>
              <xdr:cNvPr id="81" name="Rectángulo: esquinas redondeadas 12">
                <a:extLst>
                  <a:ext uri="{FF2B5EF4-FFF2-40B4-BE49-F238E27FC236}">
                    <a16:creationId xmlns:a16="http://schemas.microsoft.com/office/drawing/2014/main" id="{E3CFFF14-65B3-48DF-BF5B-8AE40C0FC00D}"/>
                  </a:ext>
                </a:extLst>
              </xdr:cNvPr>
              <xdr:cNvSpPr/>
            </xdr:nvSpPr>
            <xdr:spPr>
              <a:xfrm>
                <a:off x="452505" y="2684945"/>
                <a:ext cx="4102929" cy="1454150"/>
              </a:xfrm>
              <a:prstGeom prst="roundRect">
                <a:avLst>
                  <a:gd name="adj" fmla="val 6984"/>
                </a:avLst>
              </a:prstGeom>
              <a:ln>
                <a:solidFill>
                  <a:schemeClr val="bg1">
                    <a:lumMod val="85000"/>
                  </a:schemeClr>
                </a:solidFill>
              </a:ln>
              <a:effectLst/>
            </xdr:spPr>
            <xdr:style>
              <a:lnRef idx="2">
                <a:schemeClr val="accent3"/>
              </a:lnRef>
              <a:fillRef idx="1">
                <a:schemeClr val="lt1"/>
              </a:fillRef>
              <a:effectRef idx="0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graphicFrame macro="">
            <xdr:nvGraphicFramePr>
              <xdr:cNvPr id="82" name="Gráfico 72">
                <a:extLst>
                  <a:ext uri="{FF2B5EF4-FFF2-40B4-BE49-F238E27FC236}">
                    <a16:creationId xmlns:a16="http://schemas.microsoft.com/office/drawing/2014/main" id="{F92108B9-495B-4484-A6DB-FCFE4BF9F07D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20863" y="2915477"/>
              <a:ext cx="3935180" cy="116784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</xdr:grpSp>
        <xdr:sp macro="" textlink="">
          <xdr:nvSpPr>
            <xdr:cNvPr id="83" name="CuadroTexto 75">
              <a:extLst>
                <a:ext uri="{FF2B5EF4-FFF2-40B4-BE49-F238E27FC236}">
                  <a16:creationId xmlns:a16="http://schemas.microsoft.com/office/drawing/2014/main" id="{58DA2C82-0316-4EB2-8423-41293FEDD1E3}"/>
                </a:ext>
              </a:extLst>
            </xdr:cNvPr>
            <xdr:cNvSpPr txBox="1"/>
          </xdr:nvSpPr>
          <xdr:spPr>
            <a:xfrm>
              <a:off x="281610" y="535609"/>
              <a:ext cx="8232912" cy="30921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PE" sz="1000" b="1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rPr>
                <a:t>Balance Anual de Ventas y Gastos:</a:t>
              </a:r>
            </a:p>
          </xdr:txBody>
        </xdr:sp>
      </xdr:grpSp>
      <xdr:pic>
        <xdr:nvPicPr>
          <xdr:cNvPr id="84" name="Imagen 88">
            <a:extLst>
              <a:ext uri="{FF2B5EF4-FFF2-40B4-BE49-F238E27FC236}">
                <a16:creationId xmlns:a16="http://schemas.microsoft.com/office/drawing/2014/main" id="{2CA9CC6A-2BE4-95A8-328A-47EC56BFE2B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alphaModFix amt="2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353" r="537" b="25749"/>
          <a:stretch/>
        </xdr:blipFill>
        <xdr:spPr>
          <a:xfrm>
            <a:off x="387821" y="654325"/>
            <a:ext cx="1121076" cy="24987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132521</xdr:colOff>
      <xdr:row>2</xdr:row>
      <xdr:rowOff>336827</xdr:rowOff>
    </xdr:from>
    <xdr:to>
      <xdr:col>11</xdr:col>
      <xdr:colOff>661678</xdr:colOff>
      <xdr:row>5</xdr:row>
      <xdr:rowOff>170994</xdr:rowOff>
    </xdr:to>
    <xdr:grpSp>
      <xdr:nvGrpSpPr>
        <xdr:cNvPr id="110" name="Grupo 109">
          <a:extLst>
            <a:ext uri="{FF2B5EF4-FFF2-40B4-BE49-F238E27FC236}">
              <a16:creationId xmlns:a16="http://schemas.microsoft.com/office/drawing/2014/main" id="{1CC9C28F-C780-0EFF-7D51-BC03258C54AA}"/>
            </a:ext>
          </a:extLst>
        </xdr:cNvPr>
        <xdr:cNvGrpSpPr/>
      </xdr:nvGrpSpPr>
      <xdr:grpSpPr>
        <a:xfrm>
          <a:off x="132521" y="705127"/>
          <a:ext cx="8911157" cy="723167"/>
          <a:chOff x="173934" y="692979"/>
          <a:chExt cx="8513592" cy="736971"/>
        </a:xfrm>
      </xdr:grpSpPr>
      <xdr:grpSp>
        <xdr:nvGrpSpPr>
          <xdr:cNvPr id="75" name="Grupo 74">
            <a:extLst>
              <a:ext uri="{FF2B5EF4-FFF2-40B4-BE49-F238E27FC236}">
                <a16:creationId xmlns:a16="http://schemas.microsoft.com/office/drawing/2014/main" id="{7110F27F-420F-13D4-C111-A5EE69514B86}"/>
              </a:ext>
            </a:extLst>
          </xdr:cNvPr>
          <xdr:cNvGrpSpPr/>
        </xdr:nvGrpSpPr>
        <xdr:grpSpPr>
          <a:xfrm>
            <a:off x="173934" y="692979"/>
            <a:ext cx="6945791" cy="736971"/>
            <a:chOff x="570774" y="635000"/>
            <a:chExt cx="7315750" cy="736971"/>
          </a:xfrm>
        </xdr:grpSpPr>
        <xdr:grpSp>
          <xdr:nvGrpSpPr>
            <xdr:cNvPr id="32" name="Grupo 31">
              <a:extLst>
                <a:ext uri="{FF2B5EF4-FFF2-40B4-BE49-F238E27FC236}">
                  <a16:creationId xmlns:a16="http://schemas.microsoft.com/office/drawing/2014/main" id="{2C09722F-8BF2-15A7-D1C0-2B1A823E648D}"/>
                </a:ext>
              </a:extLst>
            </xdr:cNvPr>
            <xdr:cNvGrpSpPr/>
          </xdr:nvGrpSpPr>
          <xdr:grpSpPr>
            <a:xfrm>
              <a:off x="6177649" y="635000"/>
              <a:ext cx="1708875" cy="731631"/>
              <a:chOff x="6177649" y="635000"/>
              <a:chExt cx="1708875" cy="731631"/>
            </a:xfrm>
          </xdr:grpSpPr>
          <xdr:sp macro="" textlink="">
            <xdr:nvSpPr>
              <xdr:cNvPr id="14" name="Rectángulo: esquinas redondeadas 13">
                <a:extLst>
                  <a:ext uri="{FF2B5EF4-FFF2-40B4-BE49-F238E27FC236}">
                    <a16:creationId xmlns:a16="http://schemas.microsoft.com/office/drawing/2014/main" id="{5F16E697-8B30-435A-B6CD-DC9C796275CB}"/>
                  </a:ext>
                </a:extLst>
              </xdr:cNvPr>
              <xdr:cNvSpPr/>
            </xdr:nvSpPr>
            <xdr:spPr>
              <a:xfrm>
                <a:off x="6177649" y="635000"/>
                <a:ext cx="1708875" cy="731631"/>
              </a:xfrm>
              <a:prstGeom prst="roundRect">
                <a:avLst/>
              </a:prstGeom>
              <a:ln>
                <a:solidFill>
                  <a:schemeClr val="bg1">
                    <a:lumMod val="8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3"/>
              </a:lnRef>
              <a:fillRef idx="1">
                <a:schemeClr val="lt1"/>
              </a:fillRef>
              <a:effectRef idx="0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">
            <xdr:nvSpPr>
              <xdr:cNvPr id="17" name="CuadroTexto 16">
                <a:extLst>
                  <a:ext uri="{FF2B5EF4-FFF2-40B4-BE49-F238E27FC236}">
                    <a16:creationId xmlns:a16="http://schemas.microsoft.com/office/drawing/2014/main" id="{F99780D0-3D32-4277-9421-83BBA2A6666A}"/>
                  </a:ext>
                </a:extLst>
              </xdr:cNvPr>
              <xdr:cNvSpPr txBox="1"/>
            </xdr:nvSpPr>
            <xdr:spPr>
              <a:xfrm>
                <a:off x="6755194" y="685801"/>
                <a:ext cx="1118634" cy="2856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PE" sz="10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Gasto:</a:t>
                </a:r>
              </a:p>
            </xdr:txBody>
          </xdr:sp>
          <xdr:cxnSp macro="">
            <xdr:nvCxnSpPr>
              <xdr:cNvPr id="24" name="Conector recto 23">
                <a:extLst>
                  <a:ext uri="{FF2B5EF4-FFF2-40B4-BE49-F238E27FC236}">
                    <a16:creationId xmlns:a16="http://schemas.microsoft.com/office/drawing/2014/main" id="{1C0BC0D0-877E-4EDF-B7AA-EDB76F370046}"/>
                  </a:ext>
                </a:extLst>
              </xdr:cNvPr>
              <xdr:cNvCxnSpPr/>
            </xdr:nvCxnSpPr>
            <xdr:spPr>
              <a:xfrm>
                <a:off x="6781626" y="721687"/>
                <a:ext cx="0" cy="559050"/>
              </a:xfrm>
              <a:prstGeom prst="line">
                <a:avLst/>
              </a:prstGeom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pic>
            <xdr:nvPicPr>
              <xdr:cNvPr id="58" name="Imagen 57">
                <a:extLst>
                  <a:ext uri="{FF2B5EF4-FFF2-40B4-BE49-F238E27FC236}">
                    <a16:creationId xmlns:a16="http://schemas.microsoft.com/office/drawing/2014/main" id="{340BDD1B-73EC-4F7A-940B-6727CEAFA1B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/>
              <a:stretch>
                <a:fillRect/>
              </a:stretch>
            </xdr:blipFill>
            <xdr:spPr>
              <a:xfrm>
                <a:off x="6323606" y="787400"/>
                <a:ext cx="347733" cy="360000"/>
              </a:xfrm>
              <a:prstGeom prst="rect">
                <a:avLst/>
              </a:prstGeom>
            </xdr:spPr>
          </xdr:pic>
          <xdr:sp macro="" textlink="Analitic!E7">
            <xdr:nvSpPr>
              <xdr:cNvPr id="59" name="CuadroTexto 58">
                <a:extLst>
                  <a:ext uri="{FF2B5EF4-FFF2-40B4-BE49-F238E27FC236}">
                    <a16:creationId xmlns:a16="http://schemas.microsoft.com/office/drawing/2014/main" id="{3BB2C231-7192-4FF8-AA7B-29A42FB763DA}"/>
                  </a:ext>
                </a:extLst>
              </xdr:cNvPr>
              <xdr:cNvSpPr txBox="1"/>
            </xdr:nvSpPr>
            <xdr:spPr>
              <a:xfrm>
                <a:off x="6768925" y="1050925"/>
                <a:ext cx="1080000" cy="27929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 algn="r"/>
                <a:fld id="{B48DF031-54B5-446E-A5C0-EC1F1A14B3B0}" type="TxLink">
                  <a:rPr lang="en-US" sz="1200" b="1">
                    <a:solidFill>
                      <a:srgbClr val="FF8585"/>
                    </a:solidFill>
                    <a:latin typeface="+mn-lt"/>
                    <a:ea typeface="+mn-ea"/>
                    <a:cs typeface="+mn-cs"/>
                  </a:rPr>
                  <a:pPr marL="0" indent="0" algn="r"/>
                  <a:t>S/ 760.00</a:t>
                </a:fld>
                <a:endParaRPr lang="es-PE" sz="1200" b="1">
                  <a:solidFill>
                    <a:srgbClr val="FF8585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66" name="Grupo 65">
              <a:extLst>
                <a:ext uri="{FF2B5EF4-FFF2-40B4-BE49-F238E27FC236}">
                  <a16:creationId xmlns:a16="http://schemas.microsoft.com/office/drawing/2014/main" id="{47E7566E-50B5-05C0-5EDA-A54F9D2C7A13}"/>
                </a:ext>
              </a:extLst>
            </xdr:cNvPr>
            <xdr:cNvGrpSpPr/>
          </xdr:nvGrpSpPr>
          <xdr:grpSpPr>
            <a:xfrm>
              <a:off x="4391460" y="635000"/>
              <a:ext cx="1810476" cy="736971"/>
              <a:chOff x="4391460" y="635000"/>
              <a:chExt cx="1810476" cy="736971"/>
            </a:xfrm>
          </xdr:grpSpPr>
          <xdr:sp macro="" textlink="">
            <xdr:nvSpPr>
              <xdr:cNvPr id="11" name="Rectángulo: esquinas redondeadas 10">
                <a:extLst>
                  <a:ext uri="{FF2B5EF4-FFF2-40B4-BE49-F238E27FC236}">
                    <a16:creationId xmlns:a16="http://schemas.microsoft.com/office/drawing/2014/main" id="{25C688DE-5A04-4160-9142-0055AD46DD04}"/>
                  </a:ext>
                </a:extLst>
              </xdr:cNvPr>
              <xdr:cNvSpPr/>
            </xdr:nvSpPr>
            <xdr:spPr>
              <a:xfrm>
                <a:off x="4391460" y="635000"/>
                <a:ext cx="1708876" cy="736971"/>
              </a:xfrm>
              <a:prstGeom prst="roundRect">
                <a:avLst/>
              </a:prstGeom>
              <a:ln>
                <a:solidFill>
                  <a:schemeClr val="bg1">
                    <a:lumMod val="8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3"/>
              </a:lnRef>
              <a:fillRef idx="1">
                <a:schemeClr val="lt1"/>
              </a:fillRef>
              <a:effectRef idx="0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">
            <xdr:nvSpPr>
              <xdr:cNvPr id="16" name="CuadroTexto 15">
                <a:extLst>
                  <a:ext uri="{FF2B5EF4-FFF2-40B4-BE49-F238E27FC236}">
                    <a16:creationId xmlns:a16="http://schemas.microsoft.com/office/drawing/2014/main" id="{BBD396B1-7AE8-4A49-A67B-11655052BB37}"/>
                  </a:ext>
                </a:extLst>
              </xdr:cNvPr>
              <xdr:cNvSpPr txBox="1"/>
            </xdr:nvSpPr>
            <xdr:spPr>
              <a:xfrm>
                <a:off x="5083302" y="685801"/>
                <a:ext cx="1118634" cy="2856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PE" sz="10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Ingreso:</a:t>
                </a:r>
              </a:p>
            </xdr:txBody>
          </xdr:sp>
          <xdr:cxnSp macro="">
            <xdr:nvCxnSpPr>
              <xdr:cNvPr id="23" name="Conector recto 22">
                <a:extLst>
                  <a:ext uri="{FF2B5EF4-FFF2-40B4-BE49-F238E27FC236}">
                    <a16:creationId xmlns:a16="http://schemas.microsoft.com/office/drawing/2014/main" id="{006344AB-72C0-4B91-B4C3-671EDC906405}"/>
                  </a:ext>
                </a:extLst>
              </xdr:cNvPr>
              <xdr:cNvCxnSpPr/>
            </xdr:nvCxnSpPr>
            <xdr:spPr>
              <a:xfrm>
                <a:off x="5008139" y="721687"/>
                <a:ext cx="0" cy="559050"/>
              </a:xfrm>
              <a:prstGeom prst="line">
                <a:avLst/>
              </a:prstGeom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sp macro="" textlink="Analitic!E8">
            <xdr:nvSpPr>
              <xdr:cNvPr id="60" name="CuadroTexto 59">
                <a:extLst>
                  <a:ext uri="{FF2B5EF4-FFF2-40B4-BE49-F238E27FC236}">
                    <a16:creationId xmlns:a16="http://schemas.microsoft.com/office/drawing/2014/main" id="{7CF079F1-9A3D-4DED-AB8D-84ACC1D6222A}"/>
                  </a:ext>
                </a:extLst>
              </xdr:cNvPr>
              <xdr:cNvSpPr txBox="1"/>
            </xdr:nvSpPr>
            <xdr:spPr>
              <a:xfrm>
                <a:off x="4989096" y="1050925"/>
                <a:ext cx="1080000" cy="27929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 algn="r"/>
                <a:fld id="{77EBC46E-ACFE-40FD-A91D-28720754A49E}" type="TxLink">
                  <a:rPr lang="en-US" sz="1200" b="1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rPr>
                  <a:pPr marL="0" indent="0" algn="r"/>
                  <a:t>S/ 3,000.00</a:t>
                </a:fld>
                <a:endParaRPr lang="es-PE" sz="1200" b="1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61" name="Imagen 60">
                <a:extLst>
                  <a:ext uri="{FF2B5EF4-FFF2-40B4-BE49-F238E27FC236}">
                    <a16:creationId xmlns:a16="http://schemas.microsoft.com/office/drawing/2014/main" id="{E5098E99-6123-4B20-9EBA-10C6BECC28A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/>
              <a:stretch>
                <a:fillRect/>
              </a:stretch>
            </xdr:blipFill>
            <xdr:spPr>
              <a:xfrm>
                <a:off x="4531079" y="787400"/>
                <a:ext cx="347733" cy="360000"/>
              </a:xfrm>
              <a:prstGeom prst="rect">
                <a:avLst/>
              </a:prstGeom>
            </xdr:spPr>
          </xdr:pic>
        </xdr:grpSp>
        <xdr:grpSp>
          <xdr:nvGrpSpPr>
            <xdr:cNvPr id="69" name="Grupo 68">
              <a:extLst>
                <a:ext uri="{FF2B5EF4-FFF2-40B4-BE49-F238E27FC236}">
                  <a16:creationId xmlns:a16="http://schemas.microsoft.com/office/drawing/2014/main" id="{F802A2A6-2776-CFDA-FA16-CCAEBCAE5FDE}"/>
                </a:ext>
              </a:extLst>
            </xdr:cNvPr>
            <xdr:cNvGrpSpPr/>
          </xdr:nvGrpSpPr>
          <xdr:grpSpPr>
            <a:xfrm>
              <a:off x="570774" y="635000"/>
              <a:ext cx="1708875" cy="736971"/>
              <a:chOff x="570774" y="635000"/>
              <a:chExt cx="1708875" cy="736971"/>
            </a:xfrm>
          </xdr:grpSpPr>
          <xdr:sp macro="" textlink="">
            <xdr:nvSpPr>
              <xdr:cNvPr id="4" name="Rectángulo: esquinas redondeadas 3">
                <a:extLst>
                  <a:ext uri="{FF2B5EF4-FFF2-40B4-BE49-F238E27FC236}">
                    <a16:creationId xmlns:a16="http://schemas.microsoft.com/office/drawing/2014/main" id="{994C47B0-3A80-42F1-85E9-25FC7E75E28C}"/>
                  </a:ext>
                </a:extLst>
              </xdr:cNvPr>
              <xdr:cNvSpPr/>
            </xdr:nvSpPr>
            <xdr:spPr>
              <a:xfrm>
                <a:off x="570774" y="635000"/>
                <a:ext cx="1708875" cy="736971"/>
              </a:xfrm>
              <a:prstGeom prst="roundRect">
                <a:avLst/>
              </a:prstGeom>
              <a:ln>
                <a:solidFill>
                  <a:schemeClr val="bg1">
                    <a:lumMod val="8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3"/>
              </a:lnRef>
              <a:fillRef idx="1">
                <a:schemeClr val="lt1"/>
              </a:fillRef>
              <a:effectRef idx="0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">
            <xdr:nvSpPr>
              <xdr:cNvPr id="18" name="CuadroTexto 17">
                <a:extLst>
                  <a:ext uri="{FF2B5EF4-FFF2-40B4-BE49-F238E27FC236}">
                    <a16:creationId xmlns:a16="http://schemas.microsoft.com/office/drawing/2014/main" id="{8AD55109-F365-4B1C-92B8-27B529DCFE32}"/>
                  </a:ext>
                </a:extLst>
              </xdr:cNvPr>
              <xdr:cNvSpPr txBox="1"/>
            </xdr:nvSpPr>
            <xdr:spPr>
              <a:xfrm>
                <a:off x="1295400" y="685801"/>
                <a:ext cx="908050" cy="438149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PE" sz="10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Cantidad de Ingreso:</a:t>
                </a:r>
              </a:p>
            </xdr:txBody>
          </xdr:sp>
          <xdr:cxnSp macro="">
            <xdr:nvCxnSpPr>
              <xdr:cNvPr id="21" name="Conector recto 20">
                <a:extLst>
                  <a:ext uri="{FF2B5EF4-FFF2-40B4-BE49-F238E27FC236}">
                    <a16:creationId xmlns:a16="http://schemas.microsoft.com/office/drawing/2014/main" id="{8FC31514-B757-415E-BC32-CD570814E094}"/>
                  </a:ext>
                </a:extLst>
              </xdr:cNvPr>
              <xdr:cNvCxnSpPr/>
            </xdr:nvCxnSpPr>
            <xdr:spPr>
              <a:xfrm>
                <a:off x="1206500" y="721687"/>
                <a:ext cx="0" cy="559050"/>
              </a:xfrm>
              <a:prstGeom prst="line">
                <a:avLst/>
              </a:prstGeom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sp macro="" textlink="Analitic!E13">
            <xdr:nvSpPr>
              <xdr:cNvPr id="63" name="CuadroTexto 62">
                <a:extLst>
                  <a:ext uri="{FF2B5EF4-FFF2-40B4-BE49-F238E27FC236}">
                    <a16:creationId xmlns:a16="http://schemas.microsoft.com/office/drawing/2014/main" id="{4126F8B3-0610-4B2B-A4E2-B4E935A347A6}"/>
                  </a:ext>
                </a:extLst>
              </xdr:cNvPr>
              <xdr:cNvSpPr txBox="1"/>
            </xdr:nvSpPr>
            <xdr:spPr>
              <a:xfrm>
                <a:off x="1231900" y="1047750"/>
                <a:ext cx="869950" cy="2856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fld id="{3DBC6F3F-5F15-4084-A44F-6DD7C6785327}" type="TxLink">
                  <a:rPr lang="en-US" sz="1800" b="1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rPr>
                  <a:pPr marL="0" indent="0" algn="ctr"/>
                  <a:t>02</a:t>
                </a:fld>
                <a:endParaRPr lang="es-PE" sz="1800" b="1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64" name="Imagen 63">
                <a:extLst>
                  <a:ext uri="{FF2B5EF4-FFF2-40B4-BE49-F238E27FC236}">
                    <a16:creationId xmlns:a16="http://schemas.microsoft.com/office/drawing/2014/main" id="{662CA77A-5A88-46B4-96BF-7482F6FC495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/>
              <a:stretch>
                <a:fillRect/>
              </a:stretch>
            </xdr:blipFill>
            <xdr:spPr>
              <a:xfrm>
                <a:off x="729437" y="787400"/>
                <a:ext cx="347733" cy="360000"/>
              </a:xfrm>
              <a:prstGeom prst="rect">
                <a:avLst/>
              </a:prstGeom>
            </xdr:spPr>
          </xdr:pic>
        </xdr:grpSp>
        <xdr:grpSp>
          <xdr:nvGrpSpPr>
            <xdr:cNvPr id="68" name="Grupo 67">
              <a:extLst>
                <a:ext uri="{FF2B5EF4-FFF2-40B4-BE49-F238E27FC236}">
                  <a16:creationId xmlns:a16="http://schemas.microsoft.com/office/drawing/2014/main" id="{FB610AF2-3B7B-B4C5-9147-6ED678CCC296}"/>
                </a:ext>
              </a:extLst>
            </xdr:cNvPr>
            <xdr:cNvGrpSpPr/>
          </xdr:nvGrpSpPr>
          <xdr:grpSpPr>
            <a:xfrm>
              <a:off x="2398920" y="635000"/>
              <a:ext cx="1708876" cy="736971"/>
              <a:chOff x="2398920" y="635000"/>
              <a:chExt cx="1708876" cy="736971"/>
            </a:xfrm>
          </xdr:grpSpPr>
          <xdr:sp macro="" textlink="">
            <xdr:nvSpPr>
              <xdr:cNvPr id="12" name="Rectángulo: esquinas redondeadas 11">
                <a:extLst>
                  <a:ext uri="{FF2B5EF4-FFF2-40B4-BE49-F238E27FC236}">
                    <a16:creationId xmlns:a16="http://schemas.microsoft.com/office/drawing/2014/main" id="{072C7934-1730-48BC-B715-08DF3A3129BE}"/>
                  </a:ext>
                </a:extLst>
              </xdr:cNvPr>
              <xdr:cNvSpPr/>
            </xdr:nvSpPr>
            <xdr:spPr>
              <a:xfrm>
                <a:off x="2398920" y="635000"/>
                <a:ext cx="1708875" cy="736971"/>
              </a:xfrm>
              <a:prstGeom prst="roundRect">
                <a:avLst/>
              </a:prstGeom>
              <a:ln>
                <a:solidFill>
                  <a:schemeClr val="bg1">
                    <a:lumMod val="8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3"/>
              </a:lnRef>
              <a:fillRef idx="1">
                <a:schemeClr val="lt1"/>
              </a:fillRef>
              <a:effectRef idx="0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">
            <xdr:nvSpPr>
              <xdr:cNvPr id="19" name="CuadroTexto 18">
                <a:extLst>
                  <a:ext uri="{FF2B5EF4-FFF2-40B4-BE49-F238E27FC236}">
                    <a16:creationId xmlns:a16="http://schemas.microsoft.com/office/drawing/2014/main" id="{55D9FD0C-79A2-48D8-80AD-8B8D2F869D15}"/>
                  </a:ext>
                </a:extLst>
              </xdr:cNvPr>
              <xdr:cNvSpPr txBox="1"/>
            </xdr:nvSpPr>
            <xdr:spPr>
              <a:xfrm>
                <a:off x="3199746" y="685801"/>
                <a:ext cx="908050" cy="444499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PE" sz="10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Cantidad de Egresos:</a:t>
                </a:r>
              </a:p>
            </xdr:txBody>
          </xdr:sp>
          <xdr:cxnSp macro="">
            <xdr:nvCxnSpPr>
              <xdr:cNvPr id="22" name="Conector recto 21">
                <a:extLst>
                  <a:ext uri="{FF2B5EF4-FFF2-40B4-BE49-F238E27FC236}">
                    <a16:creationId xmlns:a16="http://schemas.microsoft.com/office/drawing/2014/main" id="{0DBCFF62-CC8D-43EF-A99B-62D8D2BAB939}"/>
                  </a:ext>
                </a:extLst>
              </xdr:cNvPr>
              <xdr:cNvCxnSpPr/>
            </xdr:nvCxnSpPr>
            <xdr:spPr>
              <a:xfrm>
                <a:off x="3091796" y="721687"/>
                <a:ext cx="0" cy="559050"/>
              </a:xfrm>
              <a:prstGeom prst="line">
                <a:avLst/>
              </a:prstGeom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sp macro="" textlink="Analitic!E12">
            <xdr:nvSpPr>
              <xdr:cNvPr id="62" name="CuadroTexto 61">
                <a:extLst>
                  <a:ext uri="{FF2B5EF4-FFF2-40B4-BE49-F238E27FC236}">
                    <a16:creationId xmlns:a16="http://schemas.microsoft.com/office/drawing/2014/main" id="{B2D01C41-95D2-4C29-8590-22C7DF6CEC82}"/>
                  </a:ext>
                </a:extLst>
              </xdr:cNvPr>
              <xdr:cNvSpPr txBox="1"/>
            </xdr:nvSpPr>
            <xdr:spPr>
              <a:xfrm>
                <a:off x="3167994" y="1047750"/>
                <a:ext cx="869950" cy="28564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fld id="{0446232C-0122-43FB-BA09-0124206FDF04}" type="TxLink">
                  <a:rPr lang="en-US" sz="1800" b="1">
                    <a:solidFill>
                      <a:srgbClr val="FF8585"/>
                    </a:solidFill>
                    <a:latin typeface="+mn-lt"/>
                    <a:ea typeface="+mn-ea"/>
                    <a:cs typeface="+mn-cs"/>
                  </a:rPr>
                  <a:pPr marL="0" indent="0" algn="ctr"/>
                  <a:t>04</a:t>
                </a:fld>
                <a:endParaRPr lang="es-PE" sz="1800" b="1">
                  <a:solidFill>
                    <a:srgbClr val="FF8585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65" name="Imagen 64">
                <a:extLst>
                  <a:ext uri="{FF2B5EF4-FFF2-40B4-BE49-F238E27FC236}">
                    <a16:creationId xmlns:a16="http://schemas.microsoft.com/office/drawing/2014/main" id="{C62567C2-B621-408E-88B9-D3C459A0E8A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2600446" y="787400"/>
                <a:ext cx="344796" cy="360000"/>
              </a:xfrm>
              <a:prstGeom prst="rect">
                <a:avLst/>
              </a:prstGeom>
            </xdr:spPr>
          </xdr:pic>
        </xdr:grpSp>
      </xdr:grpSp>
      <xdr:grpSp>
        <xdr:nvGrpSpPr>
          <xdr:cNvPr id="104" name="Grupo 103">
            <a:extLst>
              <a:ext uri="{FF2B5EF4-FFF2-40B4-BE49-F238E27FC236}">
                <a16:creationId xmlns:a16="http://schemas.microsoft.com/office/drawing/2014/main" id="{A5CE4AEB-C937-D7F9-1135-A5F29353B40D}"/>
              </a:ext>
            </a:extLst>
          </xdr:cNvPr>
          <xdr:cNvGrpSpPr/>
        </xdr:nvGrpSpPr>
        <xdr:grpSpPr>
          <a:xfrm>
            <a:off x="7239000" y="701260"/>
            <a:ext cx="1448526" cy="684006"/>
            <a:chOff x="6240072" y="1753151"/>
            <a:chExt cx="1254756" cy="731631"/>
          </a:xfrm>
        </xdr:grpSpPr>
        <xdr:sp macro="" textlink="">
          <xdr:nvSpPr>
            <xdr:cNvPr id="99" name="Rectángulo: esquinas redondeadas 98">
              <a:extLst>
                <a:ext uri="{FF2B5EF4-FFF2-40B4-BE49-F238E27FC236}">
                  <a16:creationId xmlns:a16="http://schemas.microsoft.com/office/drawing/2014/main" id="{1B633B6E-130F-4CD2-9715-D3B686C285CF}"/>
                </a:ext>
              </a:extLst>
            </xdr:cNvPr>
            <xdr:cNvSpPr/>
          </xdr:nvSpPr>
          <xdr:spPr>
            <a:xfrm>
              <a:off x="6240072" y="1753151"/>
              <a:ext cx="1254756" cy="731631"/>
            </a:xfrm>
            <a:prstGeom prst="roundRect">
              <a:avLst/>
            </a:prstGeom>
            <a:ln>
              <a:solidFill>
                <a:schemeClr val="bg1">
                  <a:lumMod val="8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PE" sz="1100"/>
            </a:p>
          </xdr:txBody>
        </xdr:sp>
        <xdr:sp macro="" textlink="">
          <xdr:nvSpPr>
            <xdr:cNvPr id="100" name="CuadroTexto 99">
              <a:extLst>
                <a:ext uri="{FF2B5EF4-FFF2-40B4-BE49-F238E27FC236}">
                  <a16:creationId xmlns:a16="http://schemas.microsoft.com/office/drawing/2014/main" id="{80750B0C-3694-431C-A0B1-04E3C089BFA4}"/>
                </a:ext>
              </a:extLst>
            </xdr:cNvPr>
            <xdr:cNvSpPr txBox="1"/>
          </xdr:nvSpPr>
          <xdr:spPr>
            <a:xfrm>
              <a:off x="6642652" y="1803952"/>
              <a:ext cx="840119" cy="28564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PE" sz="1000" b="1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Saldo:</a:t>
              </a:r>
            </a:p>
          </xdr:txBody>
        </xdr:sp>
        <xdr:cxnSp macro="">
          <xdr:nvCxnSpPr>
            <xdr:cNvPr id="101" name="Conector recto 100">
              <a:extLst>
                <a:ext uri="{FF2B5EF4-FFF2-40B4-BE49-F238E27FC236}">
                  <a16:creationId xmlns:a16="http://schemas.microsoft.com/office/drawing/2014/main" id="{7B501410-727D-4EDE-87B8-7AE8D8027781}"/>
                </a:ext>
              </a:extLst>
            </xdr:cNvPr>
            <xdr:cNvCxnSpPr/>
          </xdr:nvCxnSpPr>
          <xdr:spPr>
            <a:xfrm>
              <a:off x="6661149" y="1839838"/>
              <a:ext cx="0" cy="559050"/>
            </a:xfrm>
            <a:prstGeom prst="line">
              <a:avLst/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sp macro="" textlink="Analitic!E10">
          <xdr:nvSpPr>
            <xdr:cNvPr id="102" name="CuadroTexto 101">
              <a:extLst>
                <a:ext uri="{FF2B5EF4-FFF2-40B4-BE49-F238E27FC236}">
                  <a16:creationId xmlns:a16="http://schemas.microsoft.com/office/drawing/2014/main" id="{C4D4C693-ED16-42BD-A78C-109E09211BBD}"/>
                </a:ext>
              </a:extLst>
            </xdr:cNvPr>
            <xdr:cNvSpPr txBox="1"/>
          </xdr:nvSpPr>
          <xdr:spPr>
            <a:xfrm>
              <a:off x="6433745" y="2169076"/>
              <a:ext cx="1025385" cy="27929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indent="0" algn="r"/>
              <a:fld id="{08D90AC8-B9F3-474F-B28D-B5835366B733}" type="TxLink">
                <a:rPr lang="en-US" sz="1000" b="1">
                  <a:solidFill>
                    <a:srgbClr val="2F82FF"/>
                  </a:solidFill>
                  <a:latin typeface="+mn-lt"/>
                  <a:ea typeface="+mn-ea"/>
                  <a:cs typeface="+mn-cs"/>
                </a:rPr>
                <a:pPr marL="0" indent="0" algn="r"/>
                <a:t>S/ 2,240.00</a:t>
              </a:fld>
              <a:endParaRPr lang="es-PE" sz="1000" b="1">
                <a:solidFill>
                  <a:srgbClr val="2F82FF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3" name="Imagen 102">
              <a:extLst>
                <a:ext uri="{FF2B5EF4-FFF2-40B4-BE49-F238E27FC236}">
                  <a16:creationId xmlns:a16="http://schemas.microsoft.com/office/drawing/2014/main" id="{5508769A-5A91-AD20-5E00-CD4BB7A6A4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340517" y="1954695"/>
              <a:ext cx="289418" cy="28941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</xdr:col>
      <xdr:colOff>662608</xdr:colOff>
      <xdr:row>10</xdr:row>
      <xdr:rowOff>40861</xdr:rowOff>
    </xdr:from>
    <xdr:to>
      <xdr:col>6</xdr:col>
      <xdr:colOff>356152</xdr:colOff>
      <xdr:row>15</xdr:row>
      <xdr:rowOff>73992</xdr:rowOff>
    </xdr:to>
    <xdr:sp macro="" textlink="">
      <xdr:nvSpPr>
        <xdr:cNvPr id="118" name="Rectángulo: esquinas redondeadas 117">
          <a:extLst>
            <a:ext uri="{FF2B5EF4-FFF2-40B4-BE49-F238E27FC236}">
              <a16:creationId xmlns:a16="http://schemas.microsoft.com/office/drawing/2014/main" id="{F1F2322D-73B4-4CE0-A6E5-E3EF1C25E498}"/>
            </a:ext>
          </a:extLst>
        </xdr:cNvPr>
        <xdr:cNvSpPr/>
      </xdr:nvSpPr>
      <xdr:spPr>
        <a:xfrm>
          <a:off x="3313043" y="2633318"/>
          <a:ext cx="1217544" cy="985631"/>
        </a:xfrm>
        <a:prstGeom prst="roundRect">
          <a:avLst>
            <a:gd name="adj" fmla="val 4498"/>
          </a:avLst>
        </a:prstGeom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57978</xdr:colOff>
      <xdr:row>11</xdr:row>
      <xdr:rowOff>33130</xdr:rowOff>
    </xdr:from>
    <xdr:to>
      <xdr:col>6</xdr:col>
      <xdr:colOff>157369</xdr:colOff>
      <xdr:row>15</xdr:row>
      <xdr:rowOff>66260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BFBABEC2-D95B-4525-8B52-A3677C6A9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640798</xdr:colOff>
      <xdr:row>10</xdr:row>
      <xdr:rowOff>16014</xdr:rowOff>
    </xdr:from>
    <xdr:to>
      <xdr:col>6</xdr:col>
      <xdr:colOff>314740</xdr:colOff>
      <xdr:row>11</xdr:row>
      <xdr:rowOff>104809</xdr:rowOff>
    </xdr:to>
    <xdr:sp macro="" textlink="">
      <xdr:nvSpPr>
        <xdr:cNvPr id="119" name="CuadroTexto 118">
          <a:extLst>
            <a:ext uri="{FF2B5EF4-FFF2-40B4-BE49-F238E27FC236}">
              <a16:creationId xmlns:a16="http://schemas.microsoft.com/office/drawing/2014/main" id="{93C94F33-AFA8-4300-AEB6-4F05D5516D4D}"/>
            </a:ext>
          </a:extLst>
        </xdr:cNvPr>
        <xdr:cNvSpPr txBox="1"/>
      </xdr:nvSpPr>
      <xdr:spPr>
        <a:xfrm>
          <a:off x="3291233" y="2608471"/>
          <a:ext cx="1197942" cy="2792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• Saldo</a:t>
          </a:r>
        </a:p>
      </xdr:txBody>
    </xdr:sp>
    <xdr:clientData/>
  </xdr:twoCellAnchor>
  <xdr:twoCellAnchor>
    <xdr:from>
      <xdr:col>5</xdr:col>
      <xdr:colOff>231918</xdr:colOff>
      <xdr:row>10</xdr:row>
      <xdr:rowOff>30370</xdr:rowOff>
    </xdr:from>
    <xdr:to>
      <xdr:col>6</xdr:col>
      <xdr:colOff>363760</xdr:colOff>
      <xdr:row>11</xdr:row>
      <xdr:rowOff>100984</xdr:rowOff>
    </xdr:to>
    <xdr:sp macro="" textlink="Analitic!E10">
      <xdr:nvSpPr>
        <xdr:cNvPr id="120" name="CuadroTexto 119">
          <a:extLst>
            <a:ext uri="{FF2B5EF4-FFF2-40B4-BE49-F238E27FC236}">
              <a16:creationId xmlns:a16="http://schemas.microsoft.com/office/drawing/2014/main" id="{D72210F3-FF6D-45A1-8823-94552C89069C}"/>
            </a:ext>
          </a:extLst>
        </xdr:cNvPr>
        <xdr:cNvSpPr txBox="1"/>
      </xdr:nvSpPr>
      <xdr:spPr>
        <a:xfrm>
          <a:off x="3644353" y="2622827"/>
          <a:ext cx="893842" cy="2611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8D90AC8-B9F3-474F-B28D-B5835366B733}" type="TxLink">
            <a:rPr lang="en-US" sz="900" b="1" i="0" u="none" strike="noStrike">
              <a:solidFill>
                <a:srgbClr val="2F82FF"/>
              </a:solidFill>
              <a:latin typeface="+mn-lt"/>
              <a:ea typeface="+mn-ea"/>
              <a:cs typeface="+mn-cs"/>
            </a:rPr>
            <a:pPr marL="0" indent="0" algn="r"/>
            <a:t>S/ 2,240.00</a:t>
          </a:fld>
          <a:endParaRPr lang="es-PE" sz="900" b="1">
            <a:solidFill>
              <a:srgbClr val="2F82FF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298173</xdr:colOff>
      <xdr:row>12</xdr:row>
      <xdr:rowOff>157922</xdr:rowOff>
    </xdr:from>
    <xdr:to>
      <xdr:col>6</xdr:col>
      <xdr:colOff>16564</xdr:colOff>
      <xdr:row>14</xdr:row>
      <xdr:rowOff>38036</xdr:rowOff>
    </xdr:to>
    <xdr:sp macro="" textlink="Analitic!E11">
      <xdr:nvSpPr>
        <xdr:cNvPr id="121" name="CuadroTexto 120">
          <a:extLst>
            <a:ext uri="{FF2B5EF4-FFF2-40B4-BE49-F238E27FC236}">
              <a16:creationId xmlns:a16="http://schemas.microsoft.com/office/drawing/2014/main" id="{BDFBE7D1-845B-41F4-A945-BD4C3171E845}"/>
            </a:ext>
          </a:extLst>
        </xdr:cNvPr>
        <xdr:cNvSpPr txBox="1"/>
      </xdr:nvSpPr>
      <xdr:spPr>
        <a:xfrm>
          <a:off x="3710608" y="3131379"/>
          <a:ext cx="480391" cy="2611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41B41379-AE9C-4170-97BC-530D98DDF3C4}" type="TxLink">
            <a:rPr lang="en-US" sz="1000" b="1" i="0" u="none" strike="noStrike">
              <a:solidFill>
                <a:srgbClr val="2F82FF"/>
              </a:solidFill>
              <a:latin typeface="+mn-lt"/>
              <a:ea typeface="+mn-ea"/>
              <a:cs typeface="+mn-cs"/>
            </a:rPr>
            <a:pPr marL="0" indent="0" algn="ctr"/>
            <a:t>75%</a:t>
          </a:fld>
          <a:endParaRPr lang="es-PE" sz="1000" b="1" i="0" u="none" strike="noStrike">
            <a:solidFill>
              <a:srgbClr val="2F82FF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238263</xdr:colOff>
      <xdr:row>12</xdr:row>
      <xdr:rowOff>19329</xdr:rowOff>
    </xdr:from>
    <xdr:to>
      <xdr:col>6</xdr:col>
      <xdr:colOff>91109</xdr:colOff>
      <xdr:row>13</xdr:row>
      <xdr:rowOff>74545</xdr:rowOff>
    </xdr:to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0D03AA1B-FDBC-48B2-8922-05D97D53E592}"/>
            </a:ext>
          </a:extLst>
        </xdr:cNvPr>
        <xdr:cNvSpPr txBox="1"/>
      </xdr:nvSpPr>
      <xdr:spPr>
        <a:xfrm>
          <a:off x="3650698" y="2992786"/>
          <a:ext cx="614846" cy="24571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8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Margen</a:t>
          </a:r>
        </a:p>
      </xdr:txBody>
    </xdr:sp>
    <xdr:clientData/>
  </xdr:twoCellAnchor>
  <xdr:twoCellAnchor>
    <xdr:from>
      <xdr:col>6</xdr:col>
      <xdr:colOff>495025</xdr:colOff>
      <xdr:row>6</xdr:row>
      <xdr:rowOff>69020</xdr:rowOff>
    </xdr:from>
    <xdr:to>
      <xdr:col>11</xdr:col>
      <xdr:colOff>621197</xdr:colOff>
      <xdr:row>32</xdr:row>
      <xdr:rowOff>76200</xdr:rowOff>
    </xdr:to>
    <xdr:grpSp>
      <xdr:nvGrpSpPr>
        <xdr:cNvPr id="76" name="Grupo 75">
          <a:extLst>
            <a:ext uri="{FF2B5EF4-FFF2-40B4-BE49-F238E27FC236}">
              <a16:creationId xmlns:a16="http://schemas.microsoft.com/office/drawing/2014/main" id="{8FFF9EF5-BCE1-61A8-BA7D-A7C2D991590C}"/>
            </a:ext>
          </a:extLst>
        </xdr:cNvPr>
        <xdr:cNvGrpSpPr/>
      </xdr:nvGrpSpPr>
      <xdr:grpSpPr>
        <a:xfrm>
          <a:off x="4876525" y="1510470"/>
          <a:ext cx="4126672" cy="5150680"/>
          <a:chOff x="4666975" y="1545395"/>
          <a:chExt cx="3936172" cy="5312605"/>
        </a:xfrm>
      </xdr:grpSpPr>
      <xdr:sp macro="" textlink="">
        <xdr:nvSpPr>
          <xdr:cNvPr id="85" name="Rectángulo: esquinas redondeadas 124">
            <a:extLst>
              <a:ext uri="{FF2B5EF4-FFF2-40B4-BE49-F238E27FC236}">
                <a16:creationId xmlns:a16="http://schemas.microsoft.com/office/drawing/2014/main" id="{78801C84-DF20-4894-9484-A02F819E1D29}"/>
              </a:ext>
            </a:extLst>
          </xdr:cNvPr>
          <xdr:cNvSpPr/>
        </xdr:nvSpPr>
        <xdr:spPr>
          <a:xfrm>
            <a:off x="4666975" y="1545395"/>
            <a:ext cx="3936172" cy="5312605"/>
          </a:xfrm>
          <a:prstGeom prst="roundRect">
            <a:avLst>
              <a:gd name="adj" fmla="val 1349"/>
            </a:avLst>
          </a:prstGeom>
          <a:ln>
            <a:solidFill>
              <a:schemeClr val="bg1">
                <a:lumMod val="8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graphicFrame macro="">
        <xdr:nvGraphicFramePr>
          <xdr:cNvPr id="88" name="Gráfico 125">
            <a:extLst>
              <a:ext uri="{FF2B5EF4-FFF2-40B4-BE49-F238E27FC236}">
                <a16:creationId xmlns:a16="http://schemas.microsoft.com/office/drawing/2014/main" id="{AEA3F50B-3688-4827-A966-2162A7751255}"/>
              </a:ext>
            </a:extLst>
          </xdr:cNvPr>
          <xdr:cNvGraphicFramePr>
            <a:graphicFrameLocks/>
          </xdr:cNvGraphicFramePr>
        </xdr:nvGraphicFramePr>
        <xdr:xfrm>
          <a:off x="4834558" y="1684193"/>
          <a:ext cx="3632301" cy="50690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">
        <xdr:nvSpPr>
          <xdr:cNvPr id="130" name="CuadroTexto 129">
            <a:extLst>
              <a:ext uri="{FF2B5EF4-FFF2-40B4-BE49-F238E27FC236}">
                <a16:creationId xmlns:a16="http://schemas.microsoft.com/office/drawing/2014/main" id="{EAD503EE-4351-467C-A5CC-B90220A24118}"/>
              </a:ext>
            </a:extLst>
          </xdr:cNvPr>
          <xdr:cNvSpPr txBox="1"/>
        </xdr:nvSpPr>
        <xdr:spPr>
          <a:xfrm>
            <a:off x="4718465" y="1580738"/>
            <a:ext cx="3502901" cy="27929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1000" b="1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• Gastos del mes</a:t>
            </a:r>
          </a:p>
        </xdr:txBody>
      </xdr:sp>
    </xdr:grpSp>
    <xdr:clientData/>
  </xdr:twoCellAnchor>
  <xdr:twoCellAnchor>
    <xdr:from>
      <xdr:col>0</xdr:col>
      <xdr:colOff>256757</xdr:colOff>
      <xdr:row>15</xdr:row>
      <xdr:rowOff>182768</xdr:rowOff>
    </xdr:from>
    <xdr:to>
      <xdr:col>6</xdr:col>
      <xdr:colOff>356152</xdr:colOff>
      <xdr:row>21</xdr:row>
      <xdr:rowOff>16566</xdr:rowOff>
    </xdr:to>
    <xdr:grpSp>
      <xdr:nvGrpSpPr>
        <xdr:cNvPr id="74" name="Grupo 73">
          <a:extLst>
            <a:ext uri="{FF2B5EF4-FFF2-40B4-BE49-F238E27FC236}">
              <a16:creationId xmlns:a16="http://schemas.microsoft.com/office/drawing/2014/main" id="{EBB50077-6CF5-EE90-C6D8-D59BEDA76D5F}"/>
            </a:ext>
          </a:extLst>
        </xdr:cNvPr>
        <xdr:cNvGrpSpPr/>
      </xdr:nvGrpSpPr>
      <xdr:grpSpPr>
        <a:xfrm>
          <a:off x="256757" y="3637168"/>
          <a:ext cx="4480895" cy="938698"/>
          <a:chOff x="256757" y="3726068"/>
          <a:chExt cx="4271345" cy="976798"/>
        </a:xfrm>
      </xdr:grpSpPr>
      <xdr:grpSp>
        <xdr:nvGrpSpPr>
          <xdr:cNvPr id="15" name="Grupo 14">
            <a:extLst>
              <a:ext uri="{FF2B5EF4-FFF2-40B4-BE49-F238E27FC236}">
                <a16:creationId xmlns:a16="http://schemas.microsoft.com/office/drawing/2014/main" id="{562E64F1-E6ED-5F08-6C0D-DD0921F774C0}"/>
              </a:ext>
            </a:extLst>
          </xdr:cNvPr>
          <xdr:cNvGrpSpPr/>
        </xdr:nvGrpSpPr>
        <xdr:grpSpPr>
          <a:xfrm>
            <a:off x="256757" y="3726068"/>
            <a:ext cx="4271345" cy="976798"/>
            <a:chOff x="256757" y="3726068"/>
            <a:chExt cx="4271345" cy="976798"/>
          </a:xfrm>
        </xdr:grpSpPr>
        <xdr:grpSp>
          <xdr:nvGrpSpPr>
            <xdr:cNvPr id="112" name="Grupo 113">
              <a:extLst>
                <a:ext uri="{FF2B5EF4-FFF2-40B4-BE49-F238E27FC236}">
                  <a16:creationId xmlns:a16="http://schemas.microsoft.com/office/drawing/2014/main" id="{D115462B-C862-C75F-0C51-3D8ECC5FC60A}"/>
                </a:ext>
              </a:extLst>
            </xdr:cNvPr>
            <xdr:cNvGrpSpPr/>
          </xdr:nvGrpSpPr>
          <xdr:grpSpPr>
            <a:xfrm>
              <a:off x="256757" y="3726068"/>
              <a:ext cx="4271345" cy="976798"/>
              <a:chOff x="4964596" y="1582528"/>
              <a:chExt cx="3641034" cy="976798"/>
            </a:xfrm>
          </xdr:grpSpPr>
          <xdr:sp macro="" textlink="">
            <xdr:nvSpPr>
              <xdr:cNvPr id="115" name="Rectángulo: esquinas redondeadas 105">
                <a:extLst>
                  <a:ext uri="{FF2B5EF4-FFF2-40B4-BE49-F238E27FC236}">
                    <a16:creationId xmlns:a16="http://schemas.microsoft.com/office/drawing/2014/main" id="{9CDDF111-EA77-4245-87F9-B4FC6A519F66}"/>
                  </a:ext>
                </a:extLst>
              </xdr:cNvPr>
              <xdr:cNvSpPr/>
            </xdr:nvSpPr>
            <xdr:spPr>
              <a:xfrm>
                <a:off x="4964596" y="1582528"/>
                <a:ext cx="3641034" cy="976798"/>
              </a:xfrm>
              <a:prstGeom prst="roundRect">
                <a:avLst>
                  <a:gd name="adj" fmla="val 9884"/>
                </a:avLst>
              </a:prstGeom>
              <a:ln>
                <a:solidFill>
                  <a:schemeClr val="bg1">
                    <a:lumMod val="8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3"/>
              </a:lnRef>
              <a:fillRef idx="1">
                <a:schemeClr val="lt1"/>
              </a:fillRef>
              <a:effectRef idx="0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PE" sz="1100"/>
              </a:p>
            </xdr:txBody>
          </xdr:sp>
          <xdr:sp macro="" textlink="Analitic!F19">
            <xdr:nvSpPr>
              <xdr:cNvPr id="116" name="CuadroTexto 90">
                <a:extLst>
                  <a:ext uri="{FF2B5EF4-FFF2-40B4-BE49-F238E27FC236}">
                    <a16:creationId xmlns:a16="http://schemas.microsoft.com/office/drawing/2014/main" id="{383819AC-C110-48FE-80F2-E6BF2B7A4589}"/>
                  </a:ext>
                </a:extLst>
              </xdr:cNvPr>
              <xdr:cNvSpPr txBox="1"/>
            </xdr:nvSpPr>
            <xdr:spPr>
              <a:xfrm>
                <a:off x="5615607" y="1890276"/>
                <a:ext cx="1126435" cy="20765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/>
                <a:fld id="{7F06BB33-36B7-4212-A2A6-1E4F8B63D87C}" type="TxLink">
                  <a:rPr lang="en-US" sz="1100" b="1" i="0" u="none" strike="noStrike">
                    <a:solidFill>
                      <a:srgbClr val="0B0940"/>
                    </a:solidFill>
                    <a:latin typeface="Calibri"/>
                    <a:ea typeface="+mn-ea"/>
                    <a:cs typeface="Calibri"/>
                  </a:rPr>
                  <a:pPr marL="0" indent="0"/>
                  <a:t>Febrero</a:t>
                </a:fld>
                <a:endParaRPr lang="es-PE" sz="1400" b="1">
                  <a:solidFill>
                    <a:srgbClr val="0B0940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Analitic!F7">
            <xdr:nvSpPr>
              <xdr:cNvPr id="123" name="CuadroTexto 91">
                <a:extLst>
                  <a:ext uri="{FF2B5EF4-FFF2-40B4-BE49-F238E27FC236}">
                    <a16:creationId xmlns:a16="http://schemas.microsoft.com/office/drawing/2014/main" id="{28DDEEBC-FFEA-4CE3-A64D-45335967B50B}"/>
                  </a:ext>
                </a:extLst>
              </xdr:cNvPr>
              <xdr:cNvSpPr txBox="1"/>
            </xdr:nvSpPr>
            <xdr:spPr>
              <a:xfrm>
                <a:off x="4981191" y="2150437"/>
                <a:ext cx="590800" cy="242509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fld id="{ED7B1ED0-41F1-45CD-AA1C-49250F530D14}" type="TxLink">
                  <a:rPr lang="en-US" sz="1600" b="1" i="0" u="none" strike="noStrike">
                    <a:solidFill>
                      <a:srgbClr val="000000"/>
                    </a:solidFill>
                    <a:latin typeface="Calibri"/>
                    <a:ea typeface="+mn-ea"/>
                    <a:cs typeface="Calibri"/>
                  </a:rPr>
                  <a:pPr marL="0" indent="0" algn="ctr"/>
                  <a:t>25%</a:t>
                </a:fld>
                <a:endParaRPr lang="es-PE" sz="1000" b="1">
                  <a:solidFill>
                    <a:srgbClr val="F2CB05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124" name="CuadroTexto 95">
                <a:extLst>
                  <a:ext uri="{FF2B5EF4-FFF2-40B4-BE49-F238E27FC236}">
                    <a16:creationId xmlns:a16="http://schemas.microsoft.com/office/drawing/2014/main" id="{A3828E17-9732-4B9C-B3C0-8CB3867D8D39}"/>
                  </a:ext>
                </a:extLst>
              </xdr:cNvPr>
              <xdr:cNvSpPr txBox="1"/>
            </xdr:nvSpPr>
            <xdr:spPr>
              <a:xfrm>
                <a:off x="4986128" y="1830035"/>
                <a:ext cx="828261" cy="304403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r>
                  <a:rPr lang="es-PE" sz="1200" b="0" i="0" u="none" strike="noStrike">
                    <a:solidFill>
                      <a:srgbClr val="F2CB05"/>
                    </a:solidFill>
                    <a:latin typeface="+mn-lt"/>
                    <a:ea typeface="+mn-ea"/>
                    <a:cs typeface="+mn-cs"/>
                  </a:rPr>
                  <a:t>📅 </a:t>
                </a:r>
                <a:r>
                  <a:rPr lang="es-PE" sz="1200" b="1" i="0" u="none" strike="noStrike">
                    <a:solidFill>
                      <a:srgbClr val="F2CB05"/>
                    </a:solidFill>
                    <a:latin typeface="+mn-lt"/>
                    <a:ea typeface="+mn-ea"/>
                    <a:cs typeface="+mn-cs"/>
                  </a:rPr>
                  <a:t>Mes:</a:t>
                </a:r>
              </a:p>
              <a:p>
                <a:pPr marL="0" indent="0"/>
                <a:endParaRPr lang="es-PE" sz="700" b="0" i="0" u="none" strike="noStrike">
                  <a:solidFill>
                    <a:srgbClr val="F2CB05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127" name="CuadroTexto 104">
                <a:extLst>
                  <a:ext uri="{FF2B5EF4-FFF2-40B4-BE49-F238E27FC236}">
                    <a16:creationId xmlns:a16="http://schemas.microsoft.com/office/drawing/2014/main" id="{618F4262-1F02-4D1F-847B-3E60B3EF8E36}"/>
                  </a:ext>
                </a:extLst>
              </xdr:cNvPr>
              <xdr:cNvSpPr txBox="1"/>
            </xdr:nvSpPr>
            <xdr:spPr>
              <a:xfrm>
                <a:off x="5029477" y="1614282"/>
                <a:ext cx="2582240" cy="33213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PE" sz="100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• </a:t>
                </a:r>
                <a:r>
                  <a:rPr lang="es-PE" sz="1000" b="1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Indicador Semáforo de Gastos</a:t>
                </a:r>
              </a:p>
            </xdr:txBody>
          </xdr:sp>
          <xdr:sp macro="" textlink="">
            <xdr:nvSpPr>
              <xdr:cNvPr id="128" name="CuadroTexto 110">
                <a:extLst>
                  <a:ext uri="{FF2B5EF4-FFF2-40B4-BE49-F238E27FC236}">
                    <a16:creationId xmlns:a16="http://schemas.microsoft.com/office/drawing/2014/main" id="{AAE31C90-125D-4C48-BC67-BFF82DF6BEA5}"/>
                  </a:ext>
                </a:extLst>
              </xdr:cNvPr>
              <xdr:cNvSpPr txBox="1"/>
            </xdr:nvSpPr>
            <xdr:spPr>
              <a:xfrm>
                <a:off x="7189304" y="1713210"/>
                <a:ext cx="1366632" cy="82126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r"/>
                <a:r>
                  <a:rPr lang="es-PE" sz="700" b="1">
                    <a:solidFill>
                      <a:schemeClr val="bg1">
                        <a:lumMod val="65000"/>
                      </a:schemeClr>
                    </a:solidFill>
                  </a:rPr>
                  <a:t>📊 Semáforo Financiero 🚦</a:t>
                </a:r>
              </a:p>
              <a:p>
                <a:pPr algn="r"/>
                <a:r>
                  <a:rPr lang="es-PE" sz="700">
                    <a:solidFill>
                      <a:schemeClr val="bg1">
                        <a:lumMod val="65000"/>
                      </a:schemeClr>
                    </a:solidFill>
                  </a:rPr>
                  <a:t>🔴 </a:t>
                </a:r>
                <a:r>
                  <a:rPr lang="es-PE" sz="700" b="1">
                    <a:solidFill>
                      <a:schemeClr val="bg1">
                        <a:lumMod val="65000"/>
                      </a:schemeClr>
                    </a:solidFill>
                  </a:rPr>
                  <a:t>+90%</a:t>
                </a:r>
                <a:r>
                  <a:rPr lang="es-PE" sz="700" b="1" baseline="0">
                    <a:solidFill>
                      <a:schemeClr val="bg1"/>
                    </a:solidFill>
                  </a:rPr>
                  <a:t>...</a:t>
                </a:r>
                <a:r>
                  <a:rPr lang="es-PE" sz="700">
                    <a:solidFill>
                      <a:schemeClr val="bg1">
                        <a:lumMod val="65000"/>
                      </a:schemeClr>
                    </a:solidFill>
                  </a:rPr>
                  <a:t> </a:t>
                </a:r>
                <a:br>
                  <a:rPr lang="es-PE" sz="700">
                    <a:solidFill>
                      <a:schemeClr val="bg1">
                        <a:lumMod val="65000"/>
                      </a:schemeClr>
                    </a:solidFill>
                  </a:rPr>
                </a:br>
                <a:r>
                  <a:rPr lang="es-PE" sz="700">
                    <a:solidFill>
                      <a:schemeClr val="bg1">
                        <a:lumMod val="65000"/>
                      </a:schemeClr>
                    </a:solidFill>
                  </a:rPr>
                  <a:t>🟡 </a:t>
                </a:r>
                <a:r>
                  <a:rPr lang="es-PE" sz="700" b="1">
                    <a:solidFill>
                      <a:schemeClr val="bg1">
                        <a:lumMod val="65000"/>
                      </a:schemeClr>
                    </a:solidFill>
                  </a:rPr>
                  <a:t>60-90%</a:t>
                </a:r>
                <a:r>
                  <a:rPr lang="es-PE" sz="700">
                    <a:solidFill>
                      <a:schemeClr val="bg1">
                        <a:lumMod val="65000"/>
                      </a:schemeClr>
                    </a:solidFill>
                  </a:rPr>
                  <a:t> </a:t>
                </a:r>
                <a:br>
                  <a:rPr lang="es-PE" sz="700">
                    <a:solidFill>
                      <a:schemeClr val="bg1">
                        <a:lumMod val="65000"/>
                      </a:schemeClr>
                    </a:solidFill>
                  </a:rPr>
                </a:br>
                <a:r>
                  <a:rPr lang="es-PE" sz="700">
                    <a:solidFill>
                      <a:schemeClr val="bg1">
                        <a:lumMod val="65000"/>
                      </a:schemeClr>
                    </a:solidFill>
                  </a:rPr>
                  <a:t>🟢 </a:t>
                </a:r>
                <a:r>
                  <a:rPr lang="es-PE" sz="700" b="1">
                    <a:solidFill>
                      <a:schemeClr val="bg1">
                        <a:lumMod val="65000"/>
                      </a:schemeClr>
                    </a:solidFill>
                  </a:rPr>
                  <a:t>-60%</a:t>
                </a:r>
                <a:r>
                  <a:rPr lang="es-PE" sz="700">
                    <a:solidFill>
                      <a:schemeClr val="bg1">
                        <a:lumMod val="65000"/>
                      </a:schemeClr>
                    </a:solidFill>
                  </a:rPr>
                  <a:t> </a:t>
                </a:r>
                <a:r>
                  <a:rPr lang="es-PE" sz="700">
                    <a:solidFill>
                      <a:schemeClr val="bg1"/>
                    </a:solidFill>
                  </a:rPr>
                  <a:t>...</a:t>
                </a:r>
              </a:p>
            </xdr:txBody>
          </xdr:sp>
          <xdr:sp macro="" textlink="Analitic!F9">
            <xdr:nvSpPr>
              <xdr:cNvPr id="129" name="CuadroTexto 112">
                <a:extLst>
                  <a:ext uri="{FF2B5EF4-FFF2-40B4-BE49-F238E27FC236}">
                    <a16:creationId xmlns:a16="http://schemas.microsoft.com/office/drawing/2014/main" id="{0A0983E5-4EF6-4EBB-83FA-C72805EF6993}"/>
                  </a:ext>
                </a:extLst>
              </xdr:cNvPr>
              <xdr:cNvSpPr txBox="1"/>
            </xdr:nvSpPr>
            <xdr:spPr>
              <a:xfrm>
                <a:off x="5719326" y="2095872"/>
                <a:ext cx="2460917" cy="35163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l"/>
                <a:fld id="{788A823C-41B7-4AA4-B505-0BFE8B3EC648}" type="TxLink">
                  <a:rPr lang="en-US" sz="1100" b="0" i="0" u="none" strike="noStrike">
                    <a:solidFill>
                      <a:srgbClr val="000000"/>
                    </a:solidFill>
                    <a:latin typeface="Calibri"/>
                    <a:ea typeface="+mn-ea"/>
                    <a:cs typeface="Calibri"/>
                  </a:rPr>
                  <a:pPr marL="0" indent="0" algn="l"/>
                  <a:t>Gasto responsable, estás dentro del rango ✅</a:t>
                </a:fld>
                <a:endParaRPr lang="es-PE" sz="700" b="0">
                  <a:solidFill>
                    <a:srgbClr val="F2CB05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13" name="Grupo 12">
              <a:extLst>
                <a:ext uri="{FF2B5EF4-FFF2-40B4-BE49-F238E27FC236}">
                  <a16:creationId xmlns:a16="http://schemas.microsoft.com/office/drawing/2014/main" id="{AD8CC50F-6444-BF23-E244-195099028D9C}"/>
                </a:ext>
              </a:extLst>
            </xdr:cNvPr>
            <xdr:cNvGrpSpPr/>
          </xdr:nvGrpSpPr>
          <xdr:grpSpPr>
            <a:xfrm>
              <a:off x="837784" y="4229100"/>
              <a:ext cx="371892" cy="304799"/>
              <a:chOff x="4685883" y="2667000"/>
              <a:chExt cx="610018" cy="438150"/>
            </a:xfrm>
          </xdr:grpSpPr>
          <xdr:sp macro="" textlink="Analitic!F21">
            <xdr:nvSpPr>
              <xdr:cNvPr id="5" name="CuadroTexto 112">
                <a:extLst>
                  <a:ext uri="{FF2B5EF4-FFF2-40B4-BE49-F238E27FC236}">
                    <a16:creationId xmlns:a16="http://schemas.microsoft.com/office/drawing/2014/main" id="{C897D4E1-F996-4CF6-84CA-F792CD1DECAF}"/>
                  </a:ext>
                </a:extLst>
              </xdr:cNvPr>
              <xdr:cNvSpPr txBox="1"/>
            </xdr:nvSpPr>
            <xdr:spPr>
              <a:xfrm>
                <a:off x="4685883" y="2667000"/>
                <a:ext cx="610018" cy="43815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fld id="{89073093-9598-4C41-87D5-EBE43F841F3D}" type="TxLink">
                  <a:rPr lang="en-US" sz="3600" b="0" i="0" u="none" strike="noStrike">
                    <a:solidFill>
                      <a:srgbClr val="FF8585"/>
                    </a:solidFill>
                    <a:latin typeface="Calibri"/>
                    <a:ea typeface="+mn-ea"/>
                    <a:cs typeface="Calibri"/>
                  </a:rPr>
                  <a:pPr marL="0" indent="0" algn="ctr"/>
                  <a:t> </a:t>
                </a:fld>
                <a:endParaRPr lang="en-US" sz="3600" b="0" i="0" u="none" strike="noStrike">
                  <a:solidFill>
                    <a:srgbClr val="FF8585"/>
                  </a:solidFill>
                  <a:latin typeface="Calibri"/>
                  <a:ea typeface="+mn-ea"/>
                  <a:cs typeface="Calibri"/>
                </a:endParaRPr>
              </a:p>
            </xdr:txBody>
          </xdr:sp>
          <xdr:sp macro="" textlink="Analitic!F22">
            <xdr:nvSpPr>
              <xdr:cNvPr id="6" name="CuadroTexto 112">
                <a:extLst>
                  <a:ext uri="{FF2B5EF4-FFF2-40B4-BE49-F238E27FC236}">
                    <a16:creationId xmlns:a16="http://schemas.microsoft.com/office/drawing/2014/main" id="{7C59F2B5-EC25-42C2-8E42-6CE24DB4B7AE}"/>
                  </a:ext>
                </a:extLst>
              </xdr:cNvPr>
              <xdr:cNvSpPr txBox="1"/>
            </xdr:nvSpPr>
            <xdr:spPr>
              <a:xfrm>
                <a:off x="4685883" y="2667000"/>
                <a:ext cx="610018" cy="43815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fld id="{5DFF9EDD-26D1-48AB-9339-37E0D534C399}" type="TxLink">
                  <a:rPr lang="en-US" sz="3600" b="0" i="0" u="none" strike="noStrike">
                    <a:solidFill>
                      <a:srgbClr val="F2CB05"/>
                    </a:solidFill>
                    <a:latin typeface="Calibri"/>
                    <a:ea typeface="+mn-ea"/>
                    <a:cs typeface="Calibri"/>
                  </a:rPr>
                  <a:pPr marL="0" indent="0" algn="ctr"/>
                  <a:t> </a:t>
                </a:fld>
                <a:endParaRPr lang="en-US" sz="3600" b="0" i="0" u="none" strike="noStrike">
                  <a:solidFill>
                    <a:srgbClr val="F2CB05"/>
                  </a:solidFill>
                  <a:latin typeface="Calibri"/>
                  <a:ea typeface="+mn-ea"/>
                  <a:cs typeface="Calibri"/>
                </a:endParaRPr>
              </a:p>
            </xdr:txBody>
          </xdr:sp>
          <xdr:sp macro="" textlink="Analitic!F23">
            <xdr:nvSpPr>
              <xdr:cNvPr id="8" name="CuadroTexto 112">
                <a:extLst>
                  <a:ext uri="{FF2B5EF4-FFF2-40B4-BE49-F238E27FC236}">
                    <a16:creationId xmlns:a16="http://schemas.microsoft.com/office/drawing/2014/main" id="{692CF469-13DA-4600-92D3-AE42F34AB20F}"/>
                  </a:ext>
                </a:extLst>
              </xdr:cNvPr>
              <xdr:cNvSpPr txBox="1"/>
            </xdr:nvSpPr>
            <xdr:spPr>
              <a:xfrm>
                <a:off x="4685883" y="2667000"/>
                <a:ext cx="610018" cy="43815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fld id="{D88269F3-845D-4E68-8E78-A68B08FE2A23}" type="TxLink">
                  <a:rPr lang="en-US" sz="3600" b="0" i="0" u="none" strike="noStrike">
                    <a:solidFill>
                      <a:srgbClr val="548235"/>
                    </a:solidFill>
                    <a:latin typeface="Calibri"/>
                    <a:ea typeface="+mn-ea"/>
                    <a:cs typeface="Calibri"/>
                  </a:rPr>
                  <a:pPr marL="0" indent="0" algn="ctr"/>
                  <a:t>◙</a:t>
                </a:fld>
                <a:endParaRPr lang="en-US" sz="3600" b="0" i="0" u="none" strike="noStrike">
                  <a:solidFill>
                    <a:srgbClr val="548235"/>
                  </a:solidFill>
                  <a:latin typeface="Calibri"/>
                  <a:ea typeface="+mn-ea"/>
                  <a:cs typeface="Calibri"/>
                </a:endParaRPr>
              </a:p>
            </xdr:txBody>
          </xdr:sp>
        </xdr:grpSp>
      </xdr:grpSp>
      <xdr:pic>
        <xdr:nvPicPr>
          <xdr:cNvPr id="73" name="Imagen 88">
            <a:extLst>
              <a:ext uri="{FF2B5EF4-FFF2-40B4-BE49-F238E27FC236}">
                <a16:creationId xmlns:a16="http://schemas.microsoft.com/office/drawing/2014/main" id="{5A54F910-353E-4D30-87FD-6CC4CE5C888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alphaModFix amt="2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353" r="537" b="25749"/>
          <a:stretch/>
        </xdr:blipFill>
        <xdr:spPr>
          <a:xfrm>
            <a:off x="2241088" y="3756601"/>
            <a:ext cx="1129005" cy="358199"/>
          </a:xfrm>
          <a:prstGeom prst="rect">
            <a:avLst/>
          </a:prstGeom>
        </xdr:spPr>
      </xdr:pic>
    </xdr:grpSp>
    <xdr:clientData/>
  </xdr:twoCellAnchor>
  <xdr:twoCellAnchor editAs="absolute">
    <xdr:from>
      <xdr:col>11</xdr:col>
      <xdr:colOff>127081</xdr:colOff>
      <xdr:row>0</xdr:row>
      <xdr:rowOff>187559</xdr:rowOff>
    </xdr:from>
    <xdr:to>
      <xdr:col>11</xdr:col>
      <xdr:colOff>654674</xdr:colOff>
      <xdr:row>2</xdr:row>
      <xdr:rowOff>251746</xdr:rowOff>
    </xdr:to>
    <xdr:grpSp>
      <xdr:nvGrpSpPr>
        <xdr:cNvPr id="77" name="Grupo 7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E060016-AE10-43CE-970A-4209610AFAD1}"/>
            </a:ext>
          </a:extLst>
        </xdr:cNvPr>
        <xdr:cNvGrpSpPr/>
      </xdr:nvGrpSpPr>
      <xdr:grpSpPr>
        <a:xfrm>
          <a:off x="8509081" y="181209"/>
          <a:ext cx="527593" cy="438837"/>
          <a:chOff x="2593303" y="27032"/>
          <a:chExt cx="688164" cy="641545"/>
        </a:xfrm>
      </xdr:grpSpPr>
      <xdr:pic>
        <xdr:nvPicPr>
          <xdr:cNvPr id="89" name="Imagen 88">
            <a:extLst>
              <a:ext uri="{FF2B5EF4-FFF2-40B4-BE49-F238E27FC236}">
                <a16:creationId xmlns:a16="http://schemas.microsoft.com/office/drawing/2014/main" id="{F0140B79-1461-57AB-C7A0-2437842774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duotone>
              <a:schemeClr val="accent4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750568" y="27032"/>
            <a:ext cx="360000" cy="360000"/>
          </a:xfrm>
          <a:prstGeom prst="rect">
            <a:avLst/>
          </a:prstGeom>
        </xdr:spPr>
      </xdr:pic>
      <xdr:sp macro="" textlink="">
        <xdr:nvSpPr>
          <xdr:cNvPr id="90" name="CuadroTexto 104">
            <a:extLst>
              <a:ext uri="{FF2B5EF4-FFF2-40B4-BE49-F238E27FC236}">
                <a16:creationId xmlns:a16="http://schemas.microsoft.com/office/drawing/2014/main" id="{382CE93D-24C1-D3F5-2980-502476FA4798}"/>
              </a:ext>
            </a:extLst>
          </xdr:cNvPr>
          <xdr:cNvSpPr txBox="1"/>
        </xdr:nvSpPr>
        <xdr:spPr>
          <a:xfrm>
            <a:off x="2593303" y="401876"/>
            <a:ext cx="688164" cy="26670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E" sz="1000" b="1" baseline="0">
                <a:solidFill>
                  <a:srgbClr val="F2CB05"/>
                </a:solidFill>
                <a:latin typeface="+mn-lt"/>
                <a:ea typeface="+mn-ea"/>
                <a:cs typeface="+mn-cs"/>
              </a:rPr>
              <a:t>Inicio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165712</xdr:colOff>
      <xdr:row>0</xdr:row>
      <xdr:rowOff>0</xdr:rowOff>
    </xdr:from>
    <xdr:to>
      <xdr:col>2</xdr:col>
      <xdr:colOff>737212</xdr:colOff>
      <xdr:row>2</xdr:row>
      <xdr:rowOff>171451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EF1FE-E9C0-6C97-D41E-5CD395911BDF}"/>
            </a:ext>
          </a:extLst>
        </xdr:cNvPr>
        <xdr:cNvGrpSpPr/>
      </xdr:nvGrpSpPr>
      <xdr:grpSpPr>
        <a:xfrm>
          <a:off x="2820012" y="0"/>
          <a:ext cx="571500" cy="539751"/>
          <a:chOff x="2699362" y="0"/>
          <a:chExt cx="571500" cy="552451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5404721F-03AB-B1F6-88D3-A0C10677CF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05112" y="0"/>
            <a:ext cx="360000" cy="360000"/>
          </a:xfrm>
          <a:prstGeom prst="rect">
            <a:avLst/>
          </a:prstGeom>
        </xdr:spPr>
      </xdr:pic>
      <xdr:sp macro="" textlink="">
        <xdr:nvSpPr>
          <xdr:cNvPr id="3" name="CuadroTexto 104">
            <a:extLst>
              <a:ext uri="{FF2B5EF4-FFF2-40B4-BE49-F238E27FC236}">
                <a16:creationId xmlns:a16="http://schemas.microsoft.com/office/drawing/2014/main" id="{380637EC-1CA9-4917-AED3-570800778170}"/>
              </a:ext>
            </a:extLst>
          </xdr:cNvPr>
          <xdr:cNvSpPr txBox="1"/>
        </xdr:nvSpPr>
        <xdr:spPr>
          <a:xfrm>
            <a:off x="2699362" y="285751"/>
            <a:ext cx="571500" cy="26670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E" sz="10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Inicio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erto Monteluis" refreshedDate="45712.245084027774" createdVersion="8" refreshedVersion="8" minRefreshableVersion="3" recordCount="29" xr:uid="{5792BDD4-1EB3-4C20-ACF0-926FBB26BF3D}">
  <cacheSource type="worksheet">
    <worksheetSource name="Movimientos"/>
  </cacheSource>
  <cacheFields count="7">
    <cacheField name="📅 Fecha" numFmtId="14">
      <sharedItems containsSemiMixedTypes="0" containsNonDate="0" containsDate="1" containsString="0" minDate="2025-02-10T00:00:00" maxDate="2025-04-26T00:00:00" count="15">
        <d v="2025-02-10T00:00:00"/>
        <d v="2025-02-12T00:00:00"/>
        <d v="2025-02-15T00:00:00"/>
        <d v="2025-02-20T00:00:00"/>
        <d v="2025-02-25T00:00:00"/>
        <d v="2025-03-10T00:00:00"/>
        <d v="2025-03-12T00:00:00"/>
        <d v="2025-03-15T00:00:00"/>
        <d v="2025-03-20T00:00:00"/>
        <d v="2025-03-25T00:00:00"/>
        <d v="2025-04-10T00:00:00"/>
        <d v="2025-04-12T00:00:00"/>
        <d v="2025-04-15T00:00:00"/>
        <d v="2025-04-20T00:00:00"/>
        <d v="2025-04-25T00:00:00"/>
      </sharedItems>
      <fieldGroup par="6"/>
    </cacheField>
    <cacheField name="📝 Descripción" numFmtId="0">
      <sharedItems containsMixedTypes="1" containsNumber="1" containsInteger="1" minValue="1" maxValue="12" count="18">
        <s v="Pago de salario"/>
        <s v="Supermercado"/>
        <s v="Transporte"/>
        <s v="Cena con amigos"/>
        <s v="Pago de alquiler"/>
        <s v="rgrgr"/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🔄 Tipo" numFmtId="0">
      <sharedItems count="2">
        <s v="Ingreso"/>
        <s v="Gasto"/>
      </sharedItems>
    </cacheField>
    <cacheField name="📂 Categoría" numFmtId="0">
      <sharedItems count="13">
        <s v="Ventas"/>
        <s v="Transporte"/>
        <s v="Seguro de salud"/>
        <s v="Vivienda (alquiler, hipoteca)"/>
        <s v="Mascotas"/>
        <s v="Servicios (luz, agua, internet, teléfono)"/>
        <s v="Medicinas"/>
        <s v="Consultas médicas"/>
        <s v="Restaurantes y salidas"/>
        <s v="Suscripciones (Netflix, Spotify, etc.)"/>
        <s v="Cine, conciertos, deportes"/>
        <s v="Cursos y capacitaciones"/>
        <s v="Libros y material educativo"/>
      </sharedItems>
    </cacheField>
    <cacheField name="💲 Monto" numFmtId="2">
      <sharedItems containsSemiMixedTypes="0" containsString="0" containsNumber="1" containsInteger="1" minValue="10" maxValue="2500"/>
    </cacheField>
    <cacheField name="Días (📅 Fecha)" numFmtId="0" databaseField="0">
      <fieldGroup base="0">
        <rangePr groupBy="days" startDate="2025-02-10T00:00:00" endDate="2025-04-26T00:00:00"/>
        <groupItems count="368">
          <s v="&lt;10/02/2025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t"/>
          <s v="2-Set"/>
          <s v="3-Set"/>
          <s v="4-Set"/>
          <s v="5-Set"/>
          <s v="6-Set"/>
          <s v="7-Set"/>
          <s v="8-Set"/>
          <s v="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6/04/2025"/>
        </groupItems>
      </fieldGroup>
    </cacheField>
    <cacheField name="Meses (📅 Fecha)" numFmtId="0" databaseField="0">
      <fieldGroup base="0">
        <rangePr groupBy="months" startDate="2025-02-10T00:00:00" endDate="2025-04-26T00:00:00"/>
        <groupItems count="14">
          <s v="&lt;10/02/2025"/>
          <s v="Ene"/>
          <s v="Feb"/>
          <s v="Mar"/>
          <s v="Abr"/>
          <s v="May"/>
          <s v="Jun"/>
          <s v="Jul"/>
          <s v="Ago"/>
          <s v="Set"/>
          <s v="Oct"/>
          <s v="Nov"/>
          <s v="Dic"/>
          <s v="&gt;26/04/2025"/>
        </groupItems>
      </fieldGroup>
    </cacheField>
  </cacheFields>
  <extLst>
    <ext xmlns:x14="http://schemas.microsoft.com/office/spreadsheetml/2009/9/main" uri="{725AE2AE-9491-48be-B2B4-4EB974FC3084}">
      <x14:pivotCacheDefinition pivotCacheId="110156382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x v="0"/>
    <x v="0"/>
    <x v="0"/>
    <n v="2500"/>
  </r>
  <r>
    <x v="1"/>
    <x v="1"/>
    <x v="1"/>
    <x v="1"/>
    <n v="100"/>
  </r>
  <r>
    <x v="2"/>
    <x v="2"/>
    <x v="1"/>
    <x v="1"/>
    <n v="60"/>
  </r>
  <r>
    <x v="3"/>
    <x v="3"/>
    <x v="1"/>
    <x v="2"/>
    <n v="500"/>
  </r>
  <r>
    <x v="4"/>
    <x v="4"/>
    <x v="0"/>
    <x v="0"/>
    <n v="500"/>
  </r>
  <r>
    <x v="4"/>
    <x v="5"/>
    <x v="1"/>
    <x v="3"/>
    <n v="100"/>
  </r>
  <r>
    <x v="5"/>
    <x v="0"/>
    <x v="0"/>
    <x v="0"/>
    <n v="1500"/>
  </r>
  <r>
    <x v="6"/>
    <x v="1"/>
    <x v="1"/>
    <x v="1"/>
    <n v="100"/>
  </r>
  <r>
    <x v="7"/>
    <x v="2"/>
    <x v="1"/>
    <x v="1"/>
    <n v="60"/>
  </r>
  <r>
    <x v="8"/>
    <x v="3"/>
    <x v="1"/>
    <x v="2"/>
    <n v="58"/>
  </r>
  <r>
    <x v="9"/>
    <x v="4"/>
    <x v="0"/>
    <x v="0"/>
    <n v="500"/>
  </r>
  <r>
    <x v="9"/>
    <x v="5"/>
    <x v="1"/>
    <x v="3"/>
    <n v="1500"/>
  </r>
  <r>
    <x v="10"/>
    <x v="0"/>
    <x v="0"/>
    <x v="0"/>
    <n v="2300"/>
  </r>
  <r>
    <x v="11"/>
    <x v="1"/>
    <x v="1"/>
    <x v="1"/>
    <n v="700"/>
  </r>
  <r>
    <x v="12"/>
    <x v="2"/>
    <x v="1"/>
    <x v="1"/>
    <n v="60"/>
  </r>
  <r>
    <x v="13"/>
    <x v="3"/>
    <x v="1"/>
    <x v="2"/>
    <n v="43"/>
  </r>
  <r>
    <x v="14"/>
    <x v="4"/>
    <x v="0"/>
    <x v="0"/>
    <n v="800"/>
  </r>
  <r>
    <x v="14"/>
    <x v="6"/>
    <x v="1"/>
    <x v="3"/>
    <n v="100"/>
  </r>
  <r>
    <x v="14"/>
    <x v="7"/>
    <x v="1"/>
    <x v="4"/>
    <n v="45"/>
  </r>
  <r>
    <x v="14"/>
    <x v="8"/>
    <x v="1"/>
    <x v="3"/>
    <n v="198"/>
  </r>
  <r>
    <x v="14"/>
    <x v="9"/>
    <x v="1"/>
    <x v="5"/>
    <n v="10"/>
  </r>
  <r>
    <x v="14"/>
    <x v="10"/>
    <x v="1"/>
    <x v="6"/>
    <n v="12"/>
  </r>
  <r>
    <x v="14"/>
    <x v="11"/>
    <x v="1"/>
    <x v="7"/>
    <n v="45"/>
  </r>
  <r>
    <x v="14"/>
    <x v="12"/>
    <x v="1"/>
    <x v="2"/>
    <n v="78"/>
  </r>
  <r>
    <x v="14"/>
    <x v="13"/>
    <x v="1"/>
    <x v="8"/>
    <n v="63"/>
  </r>
  <r>
    <x v="14"/>
    <x v="14"/>
    <x v="1"/>
    <x v="9"/>
    <n v="48"/>
  </r>
  <r>
    <x v="14"/>
    <x v="15"/>
    <x v="1"/>
    <x v="10"/>
    <n v="467"/>
  </r>
  <r>
    <x v="14"/>
    <x v="16"/>
    <x v="1"/>
    <x v="11"/>
    <n v="48"/>
  </r>
  <r>
    <x v="14"/>
    <x v="17"/>
    <x v="1"/>
    <x v="12"/>
    <n v="1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B9177-6BF1-4534-B9D3-3A95AC0BC613}" name="TablaDinámica3" cacheId="0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6">
  <location ref="A6:B9" firstHeaderRow="1" firstDataRow="1" firstDataCol="1"/>
  <pivotFields count="7">
    <pivotField numFmtId="14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dataField="1"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a de 💲 Monto" fld="4" baseField="0" baseItem="0"/>
  </dataFields>
  <pivotTableStyleInfo name="PivotStyleLight16" showRowHeaders="1" showColHeaders="1" showRowStripes="0" showColStripes="0" showLastColumn="1"/>
  <filters count="1">
    <filter fld="0" type="dateBetween" evalOrder="-1" id="2926" name="📅 Fecha">
      <autoFilter ref="A1">
        <filterColumn colId="0">
          <customFilters and="1">
            <customFilter operator="greaterThanOrEqual" val="45689"/>
            <customFilter operator="lessThanOrEqual" val="457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836D80-51F2-4078-A98F-3A498C319846}" name="TablaDinámica2" cacheId="0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4">
  <location ref="A1:D3" firstHeaderRow="1" firstDataRow="2" firstDataCol="1"/>
  <pivotFields count="7">
    <pivotField numFmtId="14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Col" showAll="0">
      <items count="3">
        <item x="1"/>
        <item x="0"/>
        <item t="default"/>
      </items>
    </pivotField>
    <pivotField showAll="0"/>
    <pivotField dataField="1"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Items count="1">
    <i/>
  </rowItems>
  <colFields count="1">
    <field x="2"/>
  </colFields>
  <colItems count="3">
    <i>
      <x/>
    </i>
    <i>
      <x v="1"/>
    </i>
    <i t="grand">
      <x/>
    </i>
  </colItems>
  <dataFields count="1">
    <dataField name="Suma de 💲 Monto" fld="4" baseField="0" baseItem="0"/>
  </dataFields>
  <chartFormats count="3"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2963" name="📅 Fecha">
      <autoFilter ref="A1">
        <filterColumn colId="0">
          <customFilters and="1">
            <customFilter operator="greaterThanOrEqual" val="45689"/>
            <customFilter operator="lessThanOrEqual" val="457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B87013-6FCE-4119-AC05-2AED738F547A}" name="TablaDinámica8" cacheId="0" applyNumberFormats="0" applyBorderFormats="0" applyFontFormats="0" applyPatternFormats="0" applyAlignmentFormats="0" applyWidthHeightFormats="1" dataCaption="Valores" updatedVersion="8" minRefreshableVersion="5" useAutoFormatting="1" rowGrandTotals="0" colGrandTotals="0" itemPrintTitles="1" createdVersion="8" indent="0" outline="1" outlineData="1" multipleFieldFilters="0" chartFormat="3">
  <location ref="O3:P6" firstHeaderRow="1" firstDataRow="1" firstDataCol="1" rowPageCount="1" colPageCount="1"/>
  <pivotFields count="7">
    <pivotField numFmtId="14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axis="axisRow" showAll="0" sortType="descending">
      <items count="14">
        <item x="6"/>
        <item x="1"/>
        <item x="0"/>
        <item x="3"/>
        <item x="2"/>
        <item x="4"/>
        <item x="10"/>
        <item x="8"/>
        <item x="5"/>
        <item x="7"/>
        <item x="9"/>
        <item x="11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3"/>
  </rowFields>
  <rowItems count="3">
    <i>
      <x v="4"/>
    </i>
    <i>
      <x v="1"/>
    </i>
    <i>
      <x v="3"/>
    </i>
  </rowItems>
  <colItems count="1">
    <i/>
  </colItems>
  <pageFields count="1">
    <pageField fld="2" item="0" hier="-1"/>
  </pageFields>
  <dataFields count="1">
    <dataField name="Suma de 💲 Monto" fld="4" baseField="0" baseItem="0"/>
  </dataFields>
  <formats count="1">
    <format dxfId="4">
      <pivotArea collapsedLevelsAreSubtotals="1" fieldPosition="0">
        <references count="1">
          <reference field="3" count="3">
            <x v="0"/>
            <x v="1"/>
            <x v="3"/>
          </reference>
        </references>
      </pivotArea>
    </format>
  </formats>
  <pivotTableStyleInfo name="PivotStyleLight16" showRowHeaders="1" showColHeaders="1" showRowStripes="0" showColStripes="0" showLastColumn="1"/>
  <filters count="1">
    <filter fld="0" type="dateBetween" evalOrder="-1" id="2926" name="📅 Fecha">
      <autoFilter ref="A1">
        <filterColumn colId="0">
          <customFilters and="1">
            <customFilter operator="greaterThanOrEqual" val="45689"/>
            <customFilter operator="lessThanOrEqual" val="457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5E3725-7166-4179-8A70-96F7BEBC4A92}" name="TablaDinámica5" cacheId="0" applyNumberFormats="0" applyBorderFormats="0" applyFontFormats="0" applyPatternFormats="0" applyAlignmentFormats="0" applyWidthHeightFormats="1" dataCaption="Valores" updatedVersion="8" minRefreshableVersion="5" useAutoFormatting="1" rowGrandTotals="0" colGrandTotals="0" itemPrintTitles="1" createdVersion="8" indent="0" outline="1" outlineData="1" multipleFieldFilters="0" chartFormat="7">
  <location ref="H3:I6" firstHeaderRow="1" firstDataRow="1" firstDataCol="1" rowPageCount="1" colPageCount="1"/>
  <pivotFields count="7">
    <pivotField numFmtId="14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axis="axisRow" showAll="0" sortType="descending">
      <items count="14">
        <item x="6"/>
        <item x="1"/>
        <item x="0"/>
        <item x="3"/>
        <item x="2"/>
        <item x="4"/>
        <item x="10"/>
        <item x="8"/>
        <item x="5"/>
        <item x="7"/>
        <item x="9"/>
        <item x="11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3"/>
  </rowFields>
  <rowItems count="3">
    <i>
      <x v="4"/>
    </i>
    <i>
      <x v="1"/>
    </i>
    <i>
      <x v="3"/>
    </i>
  </rowItems>
  <colItems count="1">
    <i/>
  </colItems>
  <pageFields count="1">
    <pageField fld="2" item="0" hier="-1"/>
  </pageFields>
  <dataFields count="1">
    <dataField name="Suma de 💲 Monto" fld="4" baseField="0" baseItem="0"/>
  </dataFields>
  <formats count="1">
    <format dxfId="5">
      <pivotArea collapsedLevelsAreSubtotals="1" fieldPosition="0">
        <references count="1">
          <reference field="3" count="3">
            <x v="0"/>
            <x v="1"/>
            <x v="3"/>
          </reference>
        </references>
      </pivotArea>
    </format>
  </formats>
  <chartFormats count="2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2929" name="📅 Fecha">
      <autoFilter ref="A1">
        <filterColumn colId="0">
          <customFilters and="1">
            <customFilter operator="greaterThanOrEqual" val="45689"/>
            <customFilter operator="lessThanOrEqual" val="457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AAD457-F747-4522-A833-8601C86B312B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9">
  <location ref="A17:C21" firstHeaderRow="1" firstDataRow="2" firstDataCol="1"/>
  <pivotFields count="7">
    <pivotField numFmtId="14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Col" showAll="0">
      <items count="3">
        <item x="1"/>
        <item x="0"/>
        <item t="default"/>
      </items>
    </pivotField>
    <pivotField showAll="0"/>
    <pivotField dataField="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axis="axisRow" showAll="0">
      <items count="15">
        <item sd="0" x="0"/>
        <item sd="0" x="1"/>
        <item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6"/>
  </rowFields>
  <rowItems count="3">
    <i>
      <x v="2"/>
    </i>
    <i>
      <x v="3"/>
    </i>
    <i>
      <x v="4"/>
    </i>
  </rowItems>
  <colFields count="1">
    <field x="2"/>
  </colFields>
  <colItems count="2">
    <i>
      <x/>
    </i>
    <i>
      <x v="1"/>
    </i>
  </colItems>
  <dataFields count="1">
    <dataField name="Suma de 💲 Monto" fld="4" baseField="0" baseItem="0" numFmtId="2"/>
  </dataFields>
  <formats count="1">
    <format dxfId="6">
      <pivotArea outline="0" collapsedLevelsAreSubtotals="1" fieldPosition="0"/>
    </format>
  </formats>
  <chartFormats count="2">
    <chartFormat chart="7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F80065-3EE1-4962-820A-52F741BBD302}" name="TablaDinámica4" cacheId="0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3">
  <location ref="A11:B14" firstHeaderRow="1" firstDataRow="1" firstDataCol="1"/>
  <pivotFields count="7">
    <pivotField numFmtId="14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Cuenta de 🔄 Tipo" fld="2" subtotal="count" baseField="0" baseItem="0"/>
  </dataFields>
  <pivotTableStyleInfo name="PivotStyleLight16" showRowHeaders="1" showColHeaders="1" showRowStripes="0" showColStripes="0" showLastColumn="1"/>
  <filters count="1">
    <filter fld="0" type="dateBetween" evalOrder="-1" id="2926" name="📅 Fecha">
      <autoFilter ref="A1">
        <filterColumn colId="0">
          <customFilters and="1">
            <customFilter operator="greaterThanOrEqual" val="45689"/>
            <customFilter operator="lessThanOrEqual" val="457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8BCAD7-C6E2-4B73-AAAC-994FE37E27E5}" name="TablaDinámica7" cacheId="0" applyNumberFormats="0" applyBorderFormats="0" applyFontFormats="0" applyPatternFormats="0" applyAlignmentFormats="0" applyWidthHeightFormats="1" dataCaption="Valores" updatedVersion="8" minRefreshableVersion="5" useAutoFormatting="1" rowGrandTotals="0" colGrandTotals="0" itemPrintTitles="1" createdVersion="8" indent="0" outline="1" outlineData="1" multipleFieldFilters="0" chartFormat="9">
  <location ref="E17:E18" firstHeaderRow="1" firstDataRow="1" firstDataCol="1"/>
  <pivotFields count="7">
    <pivotField numFmtId="14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axis="axisRow" showAll="0">
      <items count="15">
        <item sd="0" x="0"/>
        <item sd="0" x="1"/>
        <item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6"/>
  </rowFields>
  <rowItems count="1">
    <i>
      <x v="2"/>
    </i>
  </rowItems>
  <colItems count="1">
    <i/>
  </colItem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dateBetween" evalOrder="-1" id="2921" name="📅 Fecha">
      <autoFilter ref="A1">
        <filterColumn colId="0">
          <customFilters and="1">
            <customFilter operator="greaterThanOrEqual" val="45689"/>
            <customFilter operator="lessThanOrEqual" val="457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8AFCB6-3298-4180-A0AB-D3DD24B60A87}" name="TablaDinámica9" cacheId="0" applyNumberFormats="0" applyBorderFormats="0" applyFontFormats="0" applyPatternFormats="0" applyAlignmentFormats="0" applyWidthHeightFormats="1" dataCaption="Valores" updatedVersion="8" minRefreshableVersion="5" useAutoFormatting="1" rowGrandTotals="0" colGrandTotals="0" itemPrintTitles="1" createdVersion="8" indent="0" outline="1" outlineData="1" multipleFieldFilters="0" chartFormat="10">
  <location ref="K16:L20" firstHeaderRow="1" firstDataRow="1" firstDataCol="1" rowPageCount="1" colPageCount="1"/>
  <pivotFields count="7">
    <pivotField numFmtId="14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showAll="0" measureFilter="1" sortType="ascending">
      <items count="19">
        <item x="3"/>
        <item x="4"/>
        <item x="0"/>
        <item x="5"/>
        <item x="1"/>
        <item x="2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3">
        <item x="1"/>
        <item x="0"/>
        <item t="default"/>
      </items>
    </pivotField>
    <pivotField showAll="0"/>
    <pivotField dataField="1"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"/>
  </rowFields>
  <rowItems count="4">
    <i>
      <x v="5"/>
    </i>
    <i>
      <x v="3"/>
    </i>
    <i>
      <x v="4"/>
    </i>
    <i>
      <x/>
    </i>
  </rowItems>
  <colItems count="1">
    <i/>
  </colItems>
  <pageFields count="1">
    <pageField fld="2" item="0" hier="-1"/>
  </pageFields>
  <dataFields count="1">
    <dataField name="Suma de 💲 Monto" fld="4" baseField="0" baseItem="0"/>
  </dataFields>
  <chartFormats count="5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2">
    <filter fld="0" type="dateBetween" evalOrder="-1" id="2930" name="📅 Fecha">
      <autoFilter ref="A1">
        <filterColumn colId="0">
          <customFilters and="1">
            <customFilter operator="greaterThanOrEqual" val="45689"/>
            <customFilter operator="lessThanOrEqual" val="457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" type="count" evalOrder="-1" id="2264" iMeasureFld="0">
      <autoFilter ref="A1">
        <filterColumn colId="0">
          <top10 val="20" filterVal="2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04B554-508E-4AF4-A110-63EC983A6CA1}" name="Saludos" displayName="Saludos" ref="D13:F28" totalsRowShown="0" headerRowDxfId="23" dataDxfId="22">
  <autoFilter ref="D13:F28" xr:uid="{9104B554-508E-4AF4-A110-63EC983A6CA1}"/>
  <tableColumns count="3">
    <tableColumn id="4" xr3:uid="{53D07DDE-E5D0-4B69-A03B-F6636C3CBA99}" name="id" dataDxfId="21"/>
    <tableColumn id="1" xr3:uid="{AD9D1231-68E6-4B67-8CB9-5A86B27AF264}" name="Inicio" dataDxfId="20"/>
    <tableColumn id="3" xr3:uid="{CC96D8A9-E77A-4D62-88E6-4F582831FF09}" name="Final" dataDxfId="19"/>
  </tableColumns>
  <tableStyleInfo name="MSHEET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3163FF-08F5-4C6B-B7F1-82FFDBC65D54}" name="Movimientos" displayName="Movimientos" ref="A2:E31" totalsRowShown="0">
  <autoFilter ref="A2:E31" xr:uid="{8B3163FF-08F5-4C6B-B7F1-82FFDBC65D54}"/>
  <tableColumns count="5">
    <tableColumn id="1" xr3:uid="{3DE32D5E-A580-471B-B29B-12C9878DAD8F}" name="📅 Fecha" dataDxfId="18"/>
    <tableColumn id="2" xr3:uid="{8004C5CB-3D3D-48BD-8FEB-C62B5314011E}" name="📝 Descripción" dataDxfId="17"/>
    <tableColumn id="3" xr3:uid="{2816B6FB-0C66-4AB3-B363-F971C330274C}" name="🔄 Tipo" dataDxfId="16"/>
    <tableColumn id="4" xr3:uid="{88331041-56DC-41F8-9B14-16B730CB1FAB}" name="📂 Categoría" dataDxfId="15"/>
    <tableColumn id="5" xr3:uid="{81DD434C-8F5E-4D1B-B82E-AFD19900AB17}" name="💲 Monto" dataDxfId="14"/>
  </tableColumns>
  <tableStyleInfo name="MSHEETS_0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AD05E3-209A-4468-AFAC-1FB0051AF1E7}" name="Tabla_01" displayName="Tabla_01" ref="A4:A14" totalsRowShown="0" headerRowDxfId="13" dataDxfId="12">
  <autoFilter ref="A4:A14" xr:uid="{9CAD05E3-209A-4468-AFAC-1FB0051AF1E7}"/>
  <tableColumns count="1">
    <tableColumn id="1" xr3:uid="{F5E248FD-C119-4EC9-8422-3319CFB4E16E}" name="Ingreso" dataDxfId="11"/>
  </tableColumns>
  <tableStyleInfo name="MSHEETS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E3057A-82B8-4DB8-B1A7-1A28B7A9EBFD}" name="Gasto" displayName="Gasto" ref="C4:C21" totalsRowShown="0" headerRowDxfId="10" dataDxfId="9">
  <autoFilter ref="C4:C21" xr:uid="{B4E3057A-82B8-4DB8-B1A7-1A28B7A9EBFD}"/>
  <tableColumns count="1">
    <tableColumn id="1" xr3:uid="{4C9FC8C1-8E07-432E-BB66-CD16E90E7384}" name="Gasto" dataDxfId="8"/>
  </tableColumns>
  <tableStyleInfo name="MSHEETS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978923B-D2AD-4EA7-8928-44F4351F2C95}" name="Meses" displayName="Meses" ref="S1:T15" totalsRowShown="0" headerRowDxfId="3" dataDxfId="2">
  <autoFilter ref="S1:T15" xr:uid="{8978923B-D2AD-4EA7-8928-44F4351F2C95}"/>
  <tableColumns count="2">
    <tableColumn id="1" xr3:uid="{BF7872F5-57F4-402F-8377-C77A9FAADA52}" name="Mes Completo" dataDxfId="1"/>
    <tableColumn id="2" xr3:uid="{E1B58DFF-DBED-4C27-B695-096F620F2DBD}" name="Abreviatura" dataDxfId="0"/>
  </tableColumns>
  <tableStyleInfo name="MSHEETS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📅_Fecha" xr10:uid="{C1F72F03-B27C-4900-AEA9-FBC62E90A8F5}" sourceName="📅 Fecha">
  <pivotTables>
    <pivotTable tabId="14" name="TablaDinámica2"/>
    <pivotTable tabId="14" name="TablaDinámica3"/>
    <pivotTable tabId="14" name="TablaDinámica4"/>
    <pivotTable tabId="14" name="TablaDinámica5"/>
    <pivotTable tabId="14" name="TablaDinámica7"/>
    <pivotTable tabId="14" name="TablaDinámica8"/>
    <pivotTable tabId="14" name="TablaDinámica9"/>
  </pivotTables>
  <state minimalRefreshVersion="6" lastRefreshVersion="6" pivotCacheId="1101563821" filterType="dateBetween">
    <selection startDate="2025-02-01T00:00:00" endDate="2025-02-28T00:00:00"/>
    <bounds startDate="2025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📅 Fecha" xr10:uid="{D3F09F5E-1FFA-46D0-A25F-9081C581D5C6}" cache="NativeTimeline_📅_Fecha" caption="📅 Selecciona el mes:" showSelectionLabel="0" showTimeLevel="0" showHorizontalScrollbar="0" level="2" selectionLevel="2" scrollPosition="2025-01-01T00:00:00" style="MSHEETS_TM_01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11/relationships/timeline" Target="../timelines/timeline1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B1A8-C2DF-46FD-8452-10DABCB42A7C}">
  <sheetPr codeName="Hoja1">
    <tabColor theme="9" tint="-0.499984740745262"/>
  </sheetPr>
  <dimension ref="A1:J20"/>
  <sheetViews>
    <sheetView showGridLines="0" tabSelected="1" workbookViewId="0">
      <selection activeCell="I13" sqref="I13"/>
    </sheetView>
  </sheetViews>
  <sheetFormatPr baseColWidth="10" defaultColWidth="0" defaultRowHeight="14.5" zeroHeight="1" x14ac:dyDescent="0.35"/>
  <cols>
    <col min="1" max="10" width="11.453125" customWidth="1"/>
    <col min="11" max="16384" width="11.453125" hidden="1"/>
  </cols>
  <sheetData>
    <row r="1" x14ac:dyDescent="0.35"/>
    <row r="2" x14ac:dyDescent="0.35"/>
    <row r="3" x14ac:dyDescent="0.35"/>
    <row r="4" x14ac:dyDescent="0.35"/>
    <row r="5" x14ac:dyDescent="0.35"/>
    <row r="6" x14ac:dyDescent="0.35"/>
    <row r="7" x14ac:dyDescent="0.35"/>
    <row r="8" x14ac:dyDescent="0.35"/>
    <row r="9" x14ac:dyDescent="0.35"/>
    <row r="10" x14ac:dyDescent="0.35"/>
    <row r="11" x14ac:dyDescent="0.35"/>
    <row r="12" x14ac:dyDescent="0.35"/>
    <row r="13" x14ac:dyDescent="0.35"/>
    <row r="14" x14ac:dyDescent="0.35"/>
    <row r="15" x14ac:dyDescent="0.35"/>
    <row r="16" x14ac:dyDescent="0.35"/>
    <row r="17" spans="8:8" x14ac:dyDescent="0.35">
      <c r="H17" s="18"/>
    </row>
    <row r="18" spans="8:8" x14ac:dyDescent="0.35"/>
    <row r="19" spans="8:8" x14ac:dyDescent="0.35"/>
    <row r="20" spans="8:8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8FD5-580D-4CE4-8C15-4B11FBF951DF}">
  <sheetPr codeName="Hoja5"/>
  <dimension ref="A1:F28"/>
  <sheetViews>
    <sheetView topLeftCell="A13" workbookViewId="0">
      <selection activeCell="F13" sqref="F13"/>
    </sheetView>
  </sheetViews>
  <sheetFormatPr baseColWidth="10" defaultRowHeight="14.5" x14ac:dyDescent="0.35"/>
  <cols>
    <col min="1" max="1" width="18.81640625" bestFit="1" customWidth="1"/>
    <col min="3" max="3" width="15.81640625" bestFit="1" customWidth="1"/>
  </cols>
  <sheetData>
    <row r="1" spans="1:6" x14ac:dyDescent="0.35">
      <c r="A1" s="21" t="s">
        <v>78</v>
      </c>
      <c r="B1" t="s">
        <v>84</v>
      </c>
    </row>
    <row r="2" spans="1:6" x14ac:dyDescent="0.35">
      <c r="A2" s="21" t="s">
        <v>81</v>
      </c>
      <c r="B2">
        <v>75244009</v>
      </c>
    </row>
    <row r="3" spans="1:6" x14ac:dyDescent="0.35">
      <c r="A3" s="21" t="s">
        <v>83</v>
      </c>
      <c r="B3" t="s">
        <v>85</v>
      </c>
    </row>
    <row r="4" spans="1:6" x14ac:dyDescent="0.35">
      <c r="A4" s="21" t="s">
        <v>82</v>
      </c>
      <c r="B4" t="s">
        <v>86</v>
      </c>
    </row>
    <row r="5" spans="1:6" x14ac:dyDescent="0.35">
      <c r="A5" s="21" t="s">
        <v>79</v>
      </c>
      <c r="B5" s="19">
        <v>45638</v>
      </c>
      <c r="E5" t="str">
        <f ca="1">INDEX(Saludos[],MATCH(RANDBETWEEN(1,15),Saludos[id],0),2)&amp;" "&amp;B3&amp;" "&amp;INDEX(Saludos[],MATCH(RANDBETWEEN(1,15),Saludos[id],0),3)</f>
        <v>¡Hola de nuevo, ALBERTO MONTELUIS ! Vamos a asegurarnos de que cada gasto valga la pena.</v>
      </c>
    </row>
    <row r="7" spans="1:6" x14ac:dyDescent="0.35">
      <c r="A7" s="21" t="s">
        <v>80</v>
      </c>
      <c r="B7" s="19">
        <v>45706</v>
      </c>
    </row>
    <row r="9" spans="1:6" x14ac:dyDescent="0.35">
      <c r="B9" t="s">
        <v>89</v>
      </c>
    </row>
    <row r="10" spans="1:6" x14ac:dyDescent="0.35">
      <c r="A10" s="21" t="s">
        <v>87</v>
      </c>
      <c r="B10" s="20">
        <f ca="1">TODAY()-B5</f>
        <v>163</v>
      </c>
      <c r="C10" s="23" t="str">
        <f ca="1">CONCATENATE(DATEDIF(DATE(2024,1,1), DATE(2024,1,1)+B10-1, "M"), " meses y ",
DATE(2024,1,1)+B10-1 - DATE(YEAR(DATE(2024,1,1)+B10-1), MONTH(DATE(2024,1,1)+B10-1), 1), " días")</f>
        <v>5 meses y 10 días</v>
      </c>
    </row>
    <row r="11" spans="1:6" ht="29" x14ac:dyDescent="0.35">
      <c r="A11" s="22" t="s">
        <v>88</v>
      </c>
      <c r="B11" s="20">
        <f ca="1">TODAY()-B7</f>
        <v>95</v>
      </c>
      <c r="C11" s="23" t="str">
        <f ca="1">CONCATENATE(DATEDIF(DATE(2024,1,1), DATE(2024,1,1)+B11-1, "M"), " meses y ",
DATE(2024,1,1)+B11-1 - DATE(YEAR(DATE(2024,1,1)+B11-1), MONTH(DATE(2024,1,1)+B11-1), 1), " días")</f>
        <v>3 meses y 3 días</v>
      </c>
    </row>
    <row r="13" spans="1:6" x14ac:dyDescent="0.35">
      <c r="D13" s="8" t="s">
        <v>122</v>
      </c>
      <c r="E13" s="8" t="s">
        <v>90</v>
      </c>
      <c r="F13" s="8" t="s">
        <v>91</v>
      </c>
    </row>
    <row r="14" spans="1:6" ht="72.5" x14ac:dyDescent="0.35">
      <c r="D14" s="7">
        <v>1</v>
      </c>
      <c r="E14" s="7" t="s">
        <v>92</v>
      </c>
      <c r="F14" s="7" t="s">
        <v>93</v>
      </c>
    </row>
    <row r="15" spans="1:6" ht="58" x14ac:dyDescent="0.35">
      <c r="D15" s="7">
        <v>2</v>
      </c>
      <c r="E15" s="7" t="s">
        <v>94</v>
      </c>
      <c r="F15" s="7" t="s">
        <v>95</v>
      </c>
    </row>
    <row r="16" spans="1:6" ht="72.5" x14ac:dyDescent="0.35">
      <c r="D16" s="7">
        <v>3</v>
      </c>
      <c r="E16" s="7" t="s">
        <v>96</v>
      </c>
      <c r="F16" s="7" t="s">
        <v>97</v>
      </c>
    </row>
    <row r="17" spans="4:6" ht="87" x14ac:dyDescent="0.35">
      <c r="D17" s="7">
        <v>4</v>
      </c>
      <c r="E17" s="7" t="s">
        <v>98</v>
      </c>
      <c r="F17" s="7" t="s">
        <v>99</v>
      </c>
    </row>
    <row r="18" spans="4:6" ht="58" x14ac:dyDescent="0.35">
      <c r="D18" s="7">
        <v>5</v>
      </c>
      <c r="E18" s="7" t="s">
        <v>100</v>
      </c>
      <c r="F18" s="7" t="s">
        <v>101</v>
      </c>
    </row>
    <row r="19" spans="4:6" ht="101.5" x14ac:dyDescent="0.35">
      <c r="D19" s="7">
        <v>6</v>
      </c>
      <c r="E19" s="7" t="s">
        <v>102</v>
      </c>
      <c r="F19" s="7" t="s">
        <v>103</v>
      </c>
    </row>
    <row r="20" spans="4:6" ht="58" x14ac:dyDescent="0.35">
      <c r="D20" s="7">
        <v>7</v>
      </c>
      <c r="E20" s="7" t="s">
        <v>104</v>
      </c>
      <c r="F20" s="7" t="s">
        <v>105</v>
      </c>
    </row>
    <row r="21" spans="4:6" ht="87" x14ac:dyDescent="0.35">
      <c r="D21" s="7">
        <v>8</v>
      </c>
      <c r="E21" s="7" t="s">
        <v>106</v>
      </c>
      <c r="F21" s="7" t="s">
        <v>107</v>
      </c>
    </row>
    <row r="22" spans="4:6" ht="87" x14ac:dyDescent="0.35">
      <c r="D22" s="7">
        <v>9</v>
      </c>
      <c r="E22" s="7" t="s">
        <v>108</v>
      </c>
      <c r="F22" s="7" t="s">
        <v>109</v>
      </c>
    </row>
    <row r="23" spans="4:6" ht="87" x14ac:dyDescent="0.35">
      <c r="D23" s="7">
        <v>10</v>
      </c>
      <c r="E23" s="7" t="s">
        <v>110</v>
      </c>
      <c r="F23" s="7" t="s">
        <v>111</v>
      </c>
    </row>
    <row r="24" spans="4:6" ht="72.5" x14ac:dyDescent="0.35">
      <c r="D24" s="7">
        <v>11</v>
      </c>
      <c r="E24" s="7" t="s">
        <v>112</v>
      </c>
      <c r="F24" s="7" t="s">
        <v>113</v>
      </c>
    </row>
    <row r="25" spans="4:6" ht="87" x14ac:dyDescent="0.35">
      <c r="D25" s="7">
        <v>12</v>
      </c>
      <c r="E25" s="7" t="s">
        <v>114</v>
      </c>
      <c r="F25" s="7" t="s">
        <v>115</v>
      </c>
    </row>
    <row r="26" spans="4:6" ht="72.5" x14ac:dyDescent="0.35">
      <c r="D26" s="7">
        <v>13</v>
      </c>
      <c r="E26" s="7" t="s">
        <v>116</v>
      </c>
      <c r="F26" s="7" t="s">
        <v>117</v>
      </c>
    </row>
    <row r="27" spans="4:6" ht="101.5" x14ac:dyDescent="0.35">
      <c r="D27" s="7">
        <v>14</v>
      </c>
      <c r="E27" s="7" t="s">
        <v>118</v>
      </c>
      <c r="F27" s="7" t="s">
        <v>119</v>
      </c>
    </row>
    <row r="28" spans="4:6" ht="87" x14ac:dyDescent="0.35">
      <c r="D28" s="7">
        <v>15</v>
      </c>
      <c r="E28" s="7" t="s">
        <v>120</v>
      </c>
      <c r="F28" s="7" t="s">
        <v>121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5B83-FCAD-48F8-B671-29538F34CB07}">
  <sheetPr codeName="Hoja6"/>
  <dimension ref="A1:F31"/>
  <sheetViews>
    <sheetView showGridLines="0" zoomScale="115" zoomScaleNormal="115" workbookViewId="0">
      <pane ySplit="2" topLeftCell="A3" activePane="bottomLeft" state="frozen"/>
      <selection pane="bottomLeft"/>
    </sheetView>
  </sheetViews>
  <sheetFormatPr baseColWidth="10" defaultColWidth="0" defaultRowHeight="14.5" x14ac:dyDescent="0.35"/>
  <cols>
    <col min="1" max="1" width="15.81640625" customWidth="1"/>
    <col min="2" max="2" width="19" customWidth="1"/>
    <col min="3" max="3" width="29.453125" customWidth="1"/>
    <col min="4" max="5" width="19" customWidth="1"/>
    <col min="6" max="6" width="11.453125" customWidth="1"/>
    <col min="7" max="16384" width="11.453125" hidden="1"/>
  </cols>
  <sheetData>
    <row r="1" spans="1:6" ht="18.5" x14ac:dyDescent="0.45">
      <c r="A1" s="9" t="s">
        <v>39</v>
      </c>
      <c r="B1" s="9"/>
      <c r="C1" s="9"/>
      <c r="D1" s="9"/>
      <c r="F1" s="9"/>
    </row>
    <row r="2" spans="1:6" x14ac:dyDescent="0.35">
      <c r="A2" t="s">
        <v>5</v>
      </c>
      <c r="B2" t="s">
        <v>6</v>
      </c>
      <c r="C2" t="s">
        <v>41</v>
      </c>
      <c r="D2" t="s">
        <v>7</v>
      </c>
      <c r="E2" t="s">
        <v>8</v>
      </c>
    </row>
    <row r="3" spans="1:6" x14ac:dyDescent="0.35">
      <c r="A3" s="10">
        <v>45698</v>
      </c>
      <c r="B3" s="11" t="s">
        <v>9</v>
      </c>
      <c r="C3" s="11" t="s">
        <v>0</v>
      </c>
      <c r="D3" s="11" t="s">
        <v>15</v>
      </c>
      <c r="E3" s="17">
        <v>2500</v>
      </c>
    </row>
    <row r="4" spans="1:6" x14ac:dyDescent="0.35">
      <c r="A4" s="10">
        <v>45700</v>
      </c>
      <c r="B4" s="11" t="s">
        <v>11</v>
      </c>
      <c r="C4" s="11" t="s">
        <v>12</v>
      </c>
      <c r="D4" s="11" t="s">
        <v>2</v>
      </c>
      <c r="E4" s="17">
        <v>100</v>
      </c>
    </row>
    <row r="5" spans="1:6" x14ac:dyDescent="0.35">
      <c r="A5" s="10">
        <v>45703</v>
      </c>
      <c r="B5" s="11" t="s">
        <v>2</v>
      </c>
      <c r="C5" s="11" t="s">
        <v>12</v>
      </c>
      <c r="D5" s="11" t="s">
        <v>2</v>
      </c>
      <c r="E5" s="17">
        <v>60</v>
      </c>
    </row>
    <row r="6" spans="1:6" x14ac:dyDescent="0.35">
      <c r="A6" s="10">
        <v>45708</v>
      </c>
      <c r="B6" s="11" t="s">
        <v>13</v>
      </c>
      <c r="C6" s="11" t="s">
        <v>12</v>
      </c>
      <c r="D6" s="11" t="s">
        <v>25</v>
      </c>
      <c r="E6" s="17">
        <v>500</v>
      </c>
    </row>
    <row r="7" spans="1:6" x14ac:dyDescent="0.35">
      <c r="A7" s="10">
        <v>45713</v>
      </c>
      <c r="B7" s="11" t="s">
        <v>14</v>
      </c>
      <c r="C7" s="11" t="s">
        <v>0</v>
      </c>
      <c r="D7" s="11" t="s">
        <v>15</v>
      </c>
      <c r="E7" s="17">
        <v>500</v>
      </c>
    </row>
    <row r="8" spans="1:6" x14ac:dyDescent="0.35">
      <c r="A8" s="10">
        <v>45713</v>
      </c>
      <c r="B8" s="11" t="s">
        <v>40</v>
      </c>
      <c r="C8" s="11" t="s">
        <v>12</v>
      </c>
      <c r="D8" s="11" t="s">
        <v>17</v>
      </c>
      <c r="E8" s="17">
        <v>100</v>
      </c>
    </row>
    <row r="9" spans="1:6" x14ac:dyDescent="0.35">
      <c r="A9" s="10">
        <v>45726</v>
      </c>
      <c r="B9" s="11" t="s">
        <v>9</v>
      </c>
      <c r="C9" s="11" t="s">
        <v>0</v>
      </c>
      <c r="D9" s="11" t="s">
        <v>15</v>
      </c>
      <c r="E9" s="17">
        <v>1500</v>
      </c>
    </row>
    <row r="10" spans="1:6" x14ac:dyDescent="0.35">
      <c r="A10" s="10">
        <v>45728</v>
      </c>
      <c r="B10" s="11" t="s">
        <v>11</v>
      </c>
      <c r="C10" s="11" t="s">
        <v>12</v>
      </c>
      <c r="D10" s="11" t="s">
        <v>2</v>
      </c>
      <c r="E10" s="17">
        <v>100</v>
      </c>
    </row>
    <row r="11" spans="1:6" x14ac:dyDescent="0.35">
      <c r="A11" s="10">
        <v>45731</v>
      </c>
      <c r="B11" s="11" t="s">
        <v>2</v>
      </c>
      <c r="C11" s="11" t="s">
        <v>12</v>
      </c>
      <c r="D11" s="11" t="s">
        <v>2</v>
      </c>
      <c r="E11" s="17">
        <v>60</v>
      </c>
    </row>
    <row r="12" spans="1:6" x14ac:dyDescent="0.35">
      <c r="A12" s="10">
        <v>45736</v>
      </c>
      <c r="B12" s="11" t="s">
        <v>13</v>
      </c>
      <c r="C12" s="11" t="s">
        <v>12</v>
      </c>
      <c r="D12" s="11" t="s">
        <v>25</v>
      </c>
      <c r="E12" s="17">
        <v>58</v>
      </c>
    </row>
    <row r="13" spans="1:6" x14ac:dyDescent="0.35">
      <c r="A13" s="10">
        <v>45741</v>
      </c>
      <c r="B13" s="11" t="s">
        <v>14</v>
      </c>
      <c r="C13" s="11" t="s">
        <v>0</v>
      </c>
      <c r="D13" s="11" t="s">
        <v>15</v>
      </c>
      <c r="E13" s="17">
        <v>500</v>
      </c>
    </row>
    <row r="14" spans="1:6" x14ac:dyDescent="0.35">
      <c r="A14" s="10">
        <v>45741</v>
      </c>
      <c r="B14" s="11" t="s">
        <v>40</v>
      </c>
      <c r="C14" s="11" t="s">
        <v>12</v>
      </c>
      <c r="D14" s="11" t="s">
        <v>17</v>
      </c>
      <c r="E14" s="17">
        <v>1500</v>
      </c>
    </row>
    <row r="15" spans="1:6" x14ac:dyDescent="0.35">
      <c r="A15" s="10">
        <v>45757</v>
      </c>
      <c r="B15" s="11" t="s">
        <v>9</v>
      </c>
      <c r="C15" s="11" t="s">
        <v>0</v>
      </c>
      <c r="D15" s="11" t="s">
        <v>15</v>
      </c>
      <c r="E15" s="17">
        <v>2300</v>
      </c>
    </row>
    <row r="16" spans="1:6" x14ac:dyDescent="0.35">
      <c r="A16" s="10">
        <v>45759</v>
      </c>
      <c r="B16" s="11" t="s">
        <v>11</v>
      </c>
      <c r="C16" s="11" t="s">
        <v>12</v>
      </c>
      <c r="D16" s="11" t="s">
        <v>2</v>
      </c>
      <c r="E16" s="17">
        <v>700</v>
      </c>
    </row>
    <row r="17" spans="1:5" x14ac:dyDescent="0.35">
      <c r="A17" s="10">
        <v>45762</v>
      </c>
      <c r="B17" s="11" t="s">
        <v>2</v>
      </c>
      <c r="C17" s="11" t="s">
        <v>12</v>
      </c>
      <c r="D17" s="11" t="s">
        <v>2</v>
      </c>
      <c r="E17" s="17">
        <v>60</v>
      </c>
    </row>
    <row r="18" spans="1:5" x14ac:dyDescent="0.35">
      <c r="A18" s="10">
        <v>45767</v>
      </c>
      <c r="B18" s="11" t="s">
        <v>13</v>
      </c>
      <c r="C18" s="11" t="s">
        <v>12</v>
      </c>
      <c r="D18" s="11" t="s">
        <v>25</v>
      </c>
      <c r="E18" s="17">
        <v>43</v>
      </c>
    </row>
    <row r="19" spans="1:5" x14ac:dyDescent="0.35">
      <c r="A19" s="10">
        <v>45772</v>
      </c>
      <c r="B19" s="11" t="s">
        <v>14</v>
      </c>
      <c r="C19" s="11" t="s">
        <v>0</v>
      </c>
      <c r="D19" s="11" t="s">
        <v>15</v>
      </c>
      <c r="E19" s="17">
        <v>800</v>
      </c>
    </row>
    <row r="20" spans="1:5" x14ac:dyDescent="0.35">
      <c r="A20" s="10">
        <v>45772</v>
      </c>
      <c r="B20" s="11">
        <v>1</v>
      </c>
      <c r="C20" s="11" t="s">
        <v>12</v>
      </c>
      <c r="D20" s="11" t="s">
        <v>17</v>
      </c>
      <c r="E20" s="17">
        <v>100</v>
      </c>
    </row>
    <row r="21" spans="1:5" x14ac:dyDescent="0.35">
      <c r="A21" s="10">
        <v>45772</v>
      </c>
      <c r="B21" s="11">
        <v>2</v>
      </c>
      <c r="C21" s="11" t="s">
        <v>12</v>
      </c>
      <c r="D21" s="11" t="s">
        <v>38</v>
      </c>
      <c r="E21" s="17">
        <v>45</v>
      </c>
    </row>
    <row r="22" spans="1:5" x14ac:dyDescent="0.35">
      <c r="A22" s="10">
        <v>45772</v>
      </c>
      <c r="B22" s="11">
        <v>3</v>
      </c>
      <c r="C22" s="11" t="s">
        <v>12</v>
      </c>
      <c r="D22" s="11" t="s">
        <v>17</v>
      </c>
      <c r="E22" s="17">
        <v>198</v>
      </c>
    </row>
    <row r="23" spans="1:5" x14ac:dyDescent="0.35">
      <c r="A23" s="10">
        <v>45772</v>
      </c>
      <c r="B23" s="11">
        <v>4</v>
      </c>
      <c r="C23" s="11" t="s">
        <v>12</v>
      </c>
      <c r="D23" s="11" t="s">
        <v>19</v>
      </c>
      <c r="E23" s="17">
        <v>10</v>
      </c>
    </row>
    <row r="24" spans="1:5" x14ac:dyDescent="0.35">
      <c r="A24" s="10">
        <v>45772</v>
      </c>
      <c r="B24" s="11">
        <v>5</v>
      </c>
      <c r="C24" s="11" t="s">
        <v>12</v>
      </c>
      <c r="D24" s="11" t="s">
        <v>21</v>
      </c>
      <c r="E24" s="17">
        <v>12</v>
      </c>
    </row>
    <row r="25" spans="1:5" x14ac:dyDescent="0.35">
      <c r="A25" s="10">
        <v>45772</v>
      </c>
      <c r="B25" s="11">
        <v>6</v>
      </c>
      <c r="C25" s="11" t="s">
        <v>12</v>
      </c>
      <c r="D25" s="11" t="s">
        <v>23</v>
      </c>
      <c r="E25" s="17">
        <v>45</v>
      </c>
    </row>
    <row r="26" spans="1:5" x14ac:dyDescent="0.35">
      <c r="A26" s="10">
        <v>45772</v>
      </c>
      <c r="B26" s="11">
        <v>7</v>
      </c>
      <c r="C26" s="11" t="s">
        <v>12</v>
      </c>
      <c r="D26" s="11" t="s">
        <v>25</v>
      </c>
      <c r="E26" s="17">
        <v>78</v>
      </c>
    </row>
    <row r="27" spans="1:5" x14ac:dyDescent="0.35">
      <c r="A27" s="10">
        <v>45772</v>
      </c>
      <c r="B27" s="11">
        <v>8</v>
      </c>
      <c r="C27" s="11" t="s">
        <v>12</v>
      </c>
      <c r="D27" s="11" t="s">
        <v>27</v>
      </c>
      <c r="E27" s="17">
        <v>63</v>
      </c>
    </row>
    <row r="28" spans="1:5" x14ac:dyDescent="0.35">
      <c r="A28" s="10">
        <v>45772</v>
      </c>
      <c r="B28" s="11">
        <v>9</v>
      </c>
      <c r="C28" s="11" t="s">
        <v>12</v>
      </c>
      <c r="D28" s="11" t="s">
        <v>29</v>
      </c>
      <c r="E28" s="17">
        <v>48</v>
      </c>
    </row>
    <row r="29" spans="1:5" x14ac:dyDescent="0.35">
      <c r="A29" s="10">
        <v>45772</v>
      </c>
      <c r="B29" s="11">
        <v>10</v>
      </c>
      <c r="C29" s="11" t="s">
        <v>12</v>
      </c>
      <c r="D29" s="11" t="s">
        <v>31</v>
      </c>
      <c r="E29" s="17">
        <v>467</v>
      </c>
    </row>
    <row r="30" spans="1:5" x14ac:dyDescent="0.35">
      <c r="A30" s="10">
        <v>45772</v>
      </c>
      <c r="B30" s="11">
        <v>11</v>
      </c>
      <c r="C30" s="11" t="s">
        <v>12</v>
      </c>
      <c r="D30" s="11" t="s">
        <v>32</v>
      </c>
      <c r="E30" s="17">
        <v>48</v>
      </c>
    </row>
    <row r="31" spans="1:5" x14ac:dyDescent="0.35">
      <c r="A31" s="10">
        <v>45772</v>
      </c>
      <c r="B31" s="11">
        <v>12</v>
      </c>
      <c r="C31" s="11" t="s">
        <v>12</v>
      </c>
      <c r="D31" s="11" t="s">
        <v>33</v>
      </c>
      <c r="E31" s="17">
        <v>1500</v>
      </c>
    </row>
  </sheetData>
  <dataValidations count="2">
    <dataValidation type="list" allowBlank="1" showInputMessage="1" showErrorMessage="1" sqref="D3:D31" xr:uid="{D22B7A71-557F-4EFB-B36C-8068ADF2BC23}">
      <formula1>INDIRECT($C3)</formula1>
    </dataValidation>
    <dataValidation type="list" allowBlank="1" showInputMessage="1" showErrorMessage="1" sqref="C3:C31" xr:uid="{F7B025C1-6FC7-4185-AE3A-9B240C04839C}">
      <formula1>"Ingreso,Gasto"</formula1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E06D-DD77-4EB1-B2BA-31875FB2C0B0}">
  <sheetPr codeName="Hoja2"/>
  <dimension ref="A1:L43"/>
  <sheetViews>
    <sheetView showGridLines="0" showRowColHeaders="0" zoomScaleNormal="100" workbookViewId="0"/>
  </sheetViews>
  <sheetFormatPr baseColWidth="10" defaultColWidth="0" defaultRowHeight="14.5" zeroHeight="1" x14ac:dyDescent="0.35"/>
  <cols>
    <col min="1" max="1" width="11.453125" customWidth="1"/>
    <col min="2" max="2" width="5.453125" customWidth="1"/>
    <col min="3" max="11" width="11.453125" customWidth="1"/>
    <col min="12" max="12" width="12.54296875" customWidth="1"/>
    <col min="13" max="16384" width="11.453125" hidden="1"/>
  </cols>
  <sheetData>
    <row r="1" spans="1:12" x14ac:dyDescent="0.35">
      <c r="A1" s="16" t="s">
        <v>123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41.25" customHeigh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42.75" customHeigh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5">
      <c r="A27" s="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</sheetData>
  <sheetProtection pivotTables="0"/>
  <pageMargins left="0.7" right="0.7" top="0.75" bottom="0.75" header="0.3" footer="0.3"/>
  <drawing r:id="rId1"/>
  <extLst>
    <ext xmlns:x15="http://schemas.microsoft.com/office/spreadsheetml/2010/11/main" uri="{7E03D99C-DC04-49d9-9315-930204A7B6E9}">
      <x15:timelineRefs>
        <x15:timelineRef r:id="rId2"/>
      </x15:timeline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29F-5A12-4B86-B340-C7BAC465A79B}">
  <sheetPr codeName="Hoja3"/>
  <dimension ref="A1:C21"/>
  <sheetViews>
    <sheetView showGridLines="0" workbookViewId="0"/>
  </sheetViews>
  <sheetFormatPr baseColWidth="10" defaultRowHeight="14.5" x14ac:dyDescent="0.35"/>
  <cols>
    <col min="1" max="1" width="35.453125" customWidth="1"/>
    <col min="2" max="2" width="2.54296875" customWidth="1"/>
    <col min="3" max="3" width="49.26953125" customWidth="1"/>
    <col min="5" max="5" width="33.1796875" customWidth="1"/>
  </cols>
  <sheetData>
    <row r="1" spans="1:3" x14ac:dyDescent="0.35">
      <c r="A1" s="14" t="s">
        <v>49</v>
      </c>
    </row>
    <row r="2" spans="1:3" x14ac:dyDescent="0.35">
      <c r="A2" s="15">
        <f ca="1">YEAR(TODAY())</f>
        <v>2025</v>
      </c>
    </row>
    <row r="4" spans="1:3" x14ac:dyDescent="0.35">
      <c r="A4" s="8" t="s">
        <v>0</v>
      </c>
      <c r="C4" s="8" t="s">
        <v>12</v>
      </c>
    </row>
    <row r="5" spans="1:3" x14ac:dyDescent="0.35">
      <c r="A5" s="7" t="s">
        <v>10</v>
      </c>
      <c r="C5" s="7" t="s">
        <v>1</v>
      </c>
    </row>
    <row r="6" spans="1:3" x14ac:dyDescent="0.35">
      <c r="A6" s="7" t="s">
        <v>15</v>
      </c>
      <c r="C6" s="7" t="s">
        <v>2</v>
      </c>
    </row>
    <row r="7" spans="1:3" x14ac:dyDescent="0.35">
      <c r="A7" s="7" t="s">
        <v>16</v>
      </c>
      <c r="C7" s="7" t="s">
        <v>17</v>
      </c>
    </row>
    <row r="8" spans="1:3" x14ac:dyDescent="0.35">
      <c r="A8" s="7" t="s">
        <v>18</v>
      </c>
      <c r="C8" s="7" t="s">
        <v>19</v>
      </c>
    </row>
    <row r="9" spans="1:3" x14ac:dyDescent="0.35">
      <c r="A9" s="7" t="s">
        <v>20</v>
      </c>
      <c r="C9" s="7" t="s">
        <v>21</v>
      </c>
    </row>
    <row r="10" spans="1:3" x14ac:dyDescent="0.35">
      <c r="A10" s="7" t="s">
        <v>22</v>
      </c>
      <c r="C10" s="7" t="s">
        <v>23</v>
      </c>
    </row>
    <row r="11" spans="1:3" x14ac:dyDescent="0.35">
      <c r="A11" s="7" t="s">
        <v>24</v>
      </c>
      <c r="C11" s="7" t="s">
        <v>25</v>
      </c>
    </row>
    <row r="12" spans="1:3" x14ac:dyDescent="0.35">
      <c r="A12" s="7" t="s">
        <v>26</v>
      </c>
      <c r="C12" s="7" t="s">
        <v>27</v>
      </c>
    </row>
    <row r="13" spans="1:3" x14ac:dyDescent="0.35">
      <c r="A13" s="7" t="s">
        <v>28</v>
      </c>
      <c r="C13" s="7" t="s">
        <v>29</v>
      </c>
    </row>
    <row r="14" spans="1:3" x14ac:dyDescent="0.35">
      <c r="A14" s="7" t="s">
        <v>30</v>
      </c>
      <c r="C14" s="7" t="s">
        <v>31</v>
      </c>
    </row>
    <row r="15" spans="1:3" x14ac:dyDescent="0.35">
      <c r="C15" s="7" t="s">
        <v>32</v>
      </c>
    </row>
    <row r="16" spans="1:3" x14ac:dyDescent="0.35">
      <c r="C16" s="7" t="s">
        <v>33</v>
      </c>
    </row>
    <row r="17" spans="3:3" x14ac:dyDescent="0.35">
      <c r="C17" s="7" t="s">
        <v>34</v>
      </c>
    </row>
    <row r="18" spans="3:3" x14ac:dyDescent="0.35">
      <c r="C18" s="7" t="s">
        <v>35</v>
      </c>
    </row>
    <row r="19" spans="3:3" x14ac:dyDescent="0.35">
      <c r="C19" s="7" t="s">
        <v>36</v>
      </c>
    </row>
    <row r="20" spans="3:3" x14ac:dyDescent="0.35">
      <c r="C20" s="7" t="s">
        <v>37</v>
      </c>
    </row>
    <row r="21" spans="3:3" x14ac:dyDescent="0.35">
      <c r="C21" s="7" t="s">
        <v>38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4CA3-8AFA-4B3F-ABF2-C96BC594DEFA}">
  <sheetPr codeName="Hoja7"/>
  <dimension ref="A1:T23"/>
  <sheetViews>
    <sheetView topLeftCell="H1" workbookViewId="0">
      <selection activeCell="E12" sqref="E12"/>
    </sheetView>
  </sheetViews>
  <sheetFormatPr baseColWidth="10" defaultRowHeight="14.5" x14ac:dyDescent="0.35"/>
  <cols>
    <col min="1" max="1" width="17.54296875" bestFit="1" customWidth="1"/>
    <col min="2" max="2" width="18" bestFit="1" customWidth="1"/>
    <col min="3" max="3" width="7.54296875" bestFit="1" customWidth="1"/>
    <col min="4" max="4" width="12.54296875" bestFit="1" customWidth="1"/>
    <col min="5" max="5" width="17.54296875" bestFit="1" customWidth="1"/>
    <col min="6" max="6" width="44.26953125" bestFit="1" customWidth="1"/>
    <col min="7" max="7" width="7.54296875" bestFit="1" customWidth="1"/>
    <col min="8" max="8" width="26.7265625" bestFit="1" customWidth="1"/>
    <col min="9" max="9" width="17.453125" bestFit="1" customWidth="1"/>
    <col min="11" max="11" width="17.54296875" bestFit="1" customWidth="1"/>
    <col min="12" max="12" width="17.453125" bestFit="1" customWidth="1"/>
    <col min="15" max="15" width="26.7265625" bestFit="1" customWidth="1"/>
    <col min="16" max="16" width="17.453125" bestFit="1" customWidth="1"/>
    <col min="19" max="19" width="16.1796875" customWidth="1"/>
    <col min="20" max="20" width="13.54296875" customWidth="1"/>
  </cols>
  <sheetData>
    <row r="1" spans="1:20" x14ac:dyDescent="0.35">
      <c r="B1" s="2" t="s">
        <v>43</v>
      </c>
      <c r="H1" s="2" t="s">
        <v>41</v>
      </c>
      <c r="I1" t="s">
        <v>12</v>
      </c>
      <c r="O1" s="2" t="s">
        <v>41</v>
      </c>
      <c r="P1" t="s">
        <v>12</v>
      </c>
      <c r="S1" s="8" t="s">
        <v>51</v>
      </c>
      <c r="T1" s="8" t="s">
        <v>52</v>
      </c>
    </row>
    <row r="2" spans="1:20" x14ac:dyDescent="0.35">
      <c r="B2" t="s">
        <v>12</v>
      </c>
      <c r="C2" t="s">
        <v>0</v>
      </c>
      <c r="D2" t="s">
        <v>4</v>
      </c>
      <c r="K2" t="s">
        <v>45</v>
      </c>
      <c r="L2">
        <f>SUM(I4:I100)</f>
        <v>760</v>
      </c>
      <c r="S2" s="7" t="s">
        <v>53</v>
      </c>
      <c r="T2" s="7" t="s">
        <v>54</v>
      </c>
    </row>
    <row r="3" spans="1:20" x14ac:dyDescent="0.35">
      <c r="A3" t="s">
        <v>42</v>
      </c>
      <c r="B3" s="24">
        <v>760</v>
      </c>
      <c r="C3" s="24">
        <v>3000</v>
      </c>
      <c r="D3" s="24">
        <v>3760</v>
      </c>
      <c r="F3" t="s">
        <v>77</v>
      </c>
      <c r="H3" s="2" t="s">
        <v>3</v>
      </c>
      <c r="I3" t="s">
        <v>42</v>
      </c>
      <c r="O3" s="2" t="s">
        <v>3</v>
      </c>
      <c r="P3" t="s">
        <v>42</v>
      </c>
      <c r="S3" s="7" t="s">
        <v>55</v>
      </c>
      <c r="T3" s="7" t="s">
        <v>46</v>
      </c>
    </row>
    <row r="4" spans="1:20" x14ac:dyDescent="0.35">
      <c r="E4" t="str">
        <f>D10</f>
        <v>saldo</v>
      </c>
      <c r="F4" s="12">
        <f>E10</f>
        <v>2240</v>
      </c>
      <c r="H4" s="3" t="s">
        <v>25</v>
      </c>
      <c r="I4" s="24">
        <v>500</v>
      </c>
      <c r="K4" t="str">
        <f>IF(H4=0,"-",H4)</f>
        <v>Seguro de salud</v>
      </c>
      <c r="L4" s="12">
        <f>I4</f>
        <v>500</v>
      </c>
      <c r="M4" s="4">
        <f>IFERROR((L4*100%)/$L$2,"-")</f>
        <v>0.65789473684210531</v>
      </c>
      <c r="O4" s="3" t="s">
        <v>25</v>
      </c>
      <c r="P4" s="24">
        <v>500</v>
      </c>
      <c r="S4" s="7" t="s">
        <v>56</v>
      </c>
      <c r="T4" s="7" t="s">
        <v>47</v>
      </c>
    </row>
    <row r="5" spans="1:20" x14ac:dyDescent="0.35">
      <c r="E5" t="str">
        <f>D7</f>
        <v>Gasto</v>
      </c>
      <c r="F5" s="12">
        <f>E7</f>
        <v>760</v>
      </c>
      <c r="H5" s="3" t="s">
        <v>2</v>
      </c>
      <c r="I5" s="12">
        <v>160</v>
      </c>
      <c r="K5" t="str">
        <f t="shared" ref="K5:K6" si="0">IF(H5=0,"-",H5)</f>
        <v>Transporte</v>
      </c>
      <c r="L5" s="12">
        <f t="shared" ref="L5:L6" si="1">I5</f>
        <v>160</v>
      </c>
      <c r="M5" s="4">
        <f>IFERROR((L5*100%)/$L$2,"-")</f>
        <v>0.21052631578947367</v>
      </c>
      <c r="O5" s="3" t="s">
        <v>2</v>
      </c>
      <c r="P5" s="12">
        <v>160</v>
      </c>
      <c r="S5" s="7" t="s">
        <v>57</v>
      </c>
      <c r="T5" s="7" t="s">
        <v>48</v>
      </c>
    </row>
    <row r="6" spans="1:20" x14ac:dyDescent="0.35">
      <c r="A6" s="2" t="s">
        <v>3</v>
      </c>
      <c r="B6" t="s">
        <v>42</v>
      </c>
      <c r="H6" s="3" t="s">
        <v>17</v>
      </c>
      <c r="I6" s="12">
        <v>100</v>
      </c>
      <c r="K6" t="str">
        <f t="shared" si="0"/>
        <v>Vivienda (alquiler, hipoteca)</v>
      </c>
      <c r="L6" s="12">
        <f t="shared" si="1"/>
        <v>100</v>
      </c>
      <c r="M6" s="4">
        <f>IFERROR((L6*100%)/$L$2,"-")</f>
        <v>0.13157894736842105</v>
      </c>
      <c r="O6" s="3" t="s">
        <v>17</v>
      </c>
      <c r="P6" s="12">
        <v>100</v>
      </c>
      <c r="S6" s="7" t="s">
        <v>58</v>
      </c>
      <c r="T6" s="7" t="s">
        <v>59</v>
      </c>
    </row>
    <row r="7" spans="1:20" x14ac:dyDescent="0.35">
      <c r="A7" s="3" t="s">
        <v>12</v>
      </c>
      <c r="B7" s="24">
        <v>760</v>
      </c>
      <c r="D7" s="3" t="s">
        <v>12</v>
      </c>
      <c r="E7" s="12">
        <f>_xlfn.IFNA(INDEX($A$6:$B$9,MATCH(D7,$A$6:$A$9,0),2),"-")</f>
        <v>760</v>
      </c>
      <c r="F7" s="4">
        <f>IFERROR((E7*100%)/E8,"-")</f>
        <v>0.25333333333333335</v>
      </c>
      <c r="S7" s="7" t="s">
        <v>60</v>
      </c>
      <c r="T7" s="7" t="s">
        <v>61</v>
      </c>
    </row>
    <row r="8" spans="1:20" x14ac:dyDescent="0.35">
      <c r="A8" s="3" t="s">
        <v>0</v>
      </c>
      <c r="B8" s="24">
        <v>3000</v>
      </c>
      <c r="D8" s="3" t="s">
        <v>0</v>
      </c>
      <c r="E8" s="12">
        <f>_xlfn.IFNA(INDEX($A$6:$B$9,MATCH(D8,$A$6:$A$9,0),2),"-")</f>
        <v>3000</v>
      </c>
      <c r="F8">
        <f>IF(F7="-","4",IF(F7&gt;91%,1,IF(F7&gt;=60%,2,3)))</f>
        <v>3</v>
      </c>
      <c r="S8" s="7" t="s">
        <v>62</v>
      </c>
      <c r="T8" s="7" t="s">
        <v>63</v>
      </c>
    </row>
    <row r="9" spans="1:20" x14ac:dyDescent="0.35">
      <c r="A9" s="3" t="s">
        <v>4</v>
      </c>
      <c r="B9" s="24">
        <v>3760</v>
      </c>
      <c r="E9" s="12"/>
      <c r="F9" t="str">
        <f>IF(F8="4","-",IF(F7&gt;90%,"¡Has superado el límite! 🚨",
   IF(F7&gt;=60%,"Primer aviso, revisa tus gastos ⚠️",
   "Gasto responsable, estás dentro del rango ✅")))</f>
        <v>Gasto responsable, estás dentro del rango ✅</v>
      </c>
      <c r="S9" s="7" t="s">
        <v>64</v>
      </c>
      <c r="T9" s="7" t="s">
        <v>65</v>
      </c>
    </row>
    <row r="10" spans="1:20" x14ac:dyDescent="0.35">
      <c r="D10" t="s">
        <v>50</v>
      </c>
      <c r="E10" s="12">
        <f>IFERROR(E8-E7,"-")</f>
        <v>2240</v>
      </c>
      <c r="S10" s="7" t="s">
        <v>66</v>
      </c>
      <c r="T10" s="7" t="s">
        <v>67</v>
      </c>
    </row>
    <row r="11" spans="1:20" x14ac:dyDescent="0.35">
      <c r="A11" s="2" t="s">
        <v>3</v>
      </c>
      <c r="B11" t="s">
        <v>44</v>
      </c>
      <c r="E11" s="4">
        <f>IFERROR((E10*100%)/E8,"-")</f>
        <v>0.7466666666666667</v>
      </c>
      <c r="S11" s="7" t="s">
        <v>68</v>
      </c>
      <c r="T11" s="7" t="s">
        <v>69</v>
      </c>
    </row>
    <row r="12" spans="1:20" x14ac:dyDescent="0.35">
      <c r="A12" s="3" t="s">
        <v>12</v>
      </c>
      <c r="B12" s="24">
        <v>4</v>
      </c>
      <c r="D12" s="3" t="s">
        <v>12</v>
      </c>
      <c r="E12" s="13">
        <f>_xlfn.IFNA(INDEX($A$11:$B$14,MATCH(D12,$A$11:$A$14,0),2),"-")</f>
        <v>4</v>
      </c>
      <c r="S12" s="7" t="s">
        <v>70</v>
      </c>
      <c r="T12" s="7" t="s">
        <v>71</v>
      </c>
    </row>
    <row r="13" spans="1:20" x14ac:dyDescent="0.35">
      <c r="A13" s="3" t="s">
        <v>0</v>
      </c>
      <c r="B13" s="24">
        <v>2</v>
      </c>
      <c r="D13" s="3" t="s">
        <v>0</v>
      </c>
      <c r="E13" s="13">
        <f>_xlfn.IFNA(INDEX($A$11:$B$14,MATCH(D13,$A$11:$A$14,0),2),"-")</f>
        <v>2</v>
      </c>
      <c r="S13" s="7" t="s">
        <v>72</v>
      </c>
      <c r="T13" s="7" t="s">
        <v>73</v>
      </c>
    </row>
    <row r="14" spans="1:20" x14ac:dyDescent="0.35">
      <c r="A14" s="3" t="s">
        <v>4</v>
      </c>
      <c r="B14" s="24">
        <v>6</v>
      </c>
      <c r="K14" s="2" t="s">
        <v>41</v>
      </c>
      <c r="L14" t="s">
        <v>12</v>
      </c>
      <c r="S14" s="7" t="s">
        <v>74</v>
      </c>
      <c r="T14" s="7" t="s">
        <v>74</v>
      </c>
    </row>
    <row r="15" spans="1:20" x14ac:dyDescent="0.35">
      <c r="S15" s="7" t="s">
        <v>75</v>
      </c>
      <c r="T15" s="7" t="s">
        <v>75</v>
      </c>
    </row>
    <row r="16" spans="1:20" x14ac:dyDescent="0.35">
      <c r="K16" s="2" t="s">
        <v>3</v>
      </c>
      <c r="L16" t="s">
        <v>42</v>
      </c>
    </row>
    <row r="17" spans="1:12" x14ac:dyDescent="0.35">
      <c r="A17" s="2" t="s">
        <v>42</v>
      </c>
      <c r="B17" s="2" t="s">
        <v>43</v>
      </c>
      <c r="E17" s="2" t="s">
        <v>3</v>
      </c>
      <c r="F17">
        <f>COUNTA(E18:E31)</f>
        <v>1</v>
      </c>
      <c r="K17" s="3" t="s">
        <v>2</v>
      </c>
      <c r="L17" s="24">
        <v>60</v>
      </c>
    </row>
    <row r="18" spans="1:12" x14ac:dyDescent="0.35">
      <c r="A18" s="2" t="s">
        <v>3</v>
      </c>
      <c r="B18" t="s">
        <v>12</v>
      </c>
      <c r="C18" t="s">
        <v>0</v>
      </c>
      <c r="E18" s="3" t="s">
        <v>46</v>
      </c>
      <c r="F18" t="str">
        <f>IF(F17=0,"Sin datos",IF(F17=1,E18,"Multiple"))</f>
        <v>Feb</v>
      </c>
      <c r="K18" s="3" t="s">
        <v>40</v>
      </c>
      <c r="L18" s="24">
        <v>100</v>
      </c>
    </row>
    <row r="19" spans="1:12" x14ac:dyDescent="0.35">
      <c r="A19" s="3" t="s">
        <v>46</v>
      </c>
      <c r="B19" s="1">
        <v>760</v>
      </c>
      <c r="C19" s="1">
        <v>3000</v>
      </c>
      <c r="F19" t="str">
        <f>INDEX(Meses[],MATCH(F18,Meses[Abreviatura],0),1)</f>
        <v>Febrero</v>
      </c>
      <c r="K19" s="3" t="s">
        <v>11</v>
      </c>
      <c r="L19" s="24">
        <v>100</v>
      </c>
    </row>
    <row r="20" spans="1:12" x14ac:dyDescent="0.35">
      <c r="A20" s="3" t="s">
        <v>47</v>
      </c>
      <c r="B20" s="1">
        <v>1718</v>
      </c>
      <c r="C20" s="1">
        <v>2000</v>
      </c>
      <c r="F20" t="s">
        <v>76</v>
      </c>
      <c r="K20" s="3" t="s">
        <v>13</v>
      </c>
      <c r="L20" s="24">
        <v>500</v>
      </c>
    </row>
    <row r="21" spans="1:12" x14ac:dyDescent="0.35">
      <c r="A21" s="3" t="s">
        <v>48</v>
      </c>
      <c r="B21" s="1">
        <v>3417</v>
      </c>
      <c r="C21" s="1">
        <v>3100</v>
      </c>
      <c r="F21" t="str">
        <f>IF(F8=1,"◙","")</f>
        <v/>
      </c>
      <c r="G21">
        <v>1</v>
      </c>
    </row>
    <row r="22" spans="1:12" x14ac:dyDescent="0.35">
      <c r="F22" t="str">
        <f>IF(F8=2,"◙","")</f>
        <v/>
      </c>
      <c r="G22">
        <v>2</v>
      </c>
    </row>
    <row r="23" spans="1:12" x14ac:dyDescent="0.35">
      <c r="F23" t="str">
        <f>IF(F8=3,"◙","")</f>
        <v>◙</v>
      </c>
      <c r="G23">
        <v>3</v>
      </c>
    </row>
  </sheetData>
  <conditionalFormatting sqref="F8">
    <cfRule type="iconSet" priority="1">
      <iconSet iconSet="3Flags">
        <cfvo type="percent" val="0"/>
        <cfvo type="num" val="2"/>
        <cfvo type="num" val="3"/>
      </iconSet>
    </cfRule>
  </conditionalFormatting>
  <pageMargins left="0.7" right="0.7" top="0.75" bottom="0.75" header="0.3" footer="0.3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MSHEETS</vt:lpstr>
      <vt:lpstr>Registro de Movimientos</vt:lpstr>
      <vt:lpstr>Dashboard</vt:lpstr>
      <vt:lpstr>Parametros</vt:lpstr>
      <vt:lpstr>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2025-02-09T16:09:25Z</dcterms:created>
  <dcterms:modified xsi:type="dcterms:W3CDTF">2025-05-25T00:21:50Z</dcterms:modified>
</cp:coreProperties>
</file>